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830"/>
  </bookViews>
  <sheets>
    <sheet name="на 01.10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7" i="1"/>
  <c r="G60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3" i="1"/>
  <c r="G84" i="1"/>
  <c r="G6" i="1"/>
  <c r="G5" i="1"/>
  <c r="F43" i="1"/>
  <c r="F44" i="1"/>
  <c r="F45" i="1"/>
  <c r="F49" i="1"/>
  <c r="F64" i="1"/>
  <c r="F78" i="1"/>
  <c r="F81" i="1"/>
  <c r="F86" i="1"/>
  <c r="F84" i="1"/>
  <c r="F20" i="1"/>
  <c r="F6" i="1"/>
  <c r="F8" i="1"/>
  <c r="F10" i="1"/>
  <c r="F15" i="1"/>
  <c r="F19" i="1"/>
  <c r="F29" i="1"/>
  <c r="F31" i="1"/>
  <c r="F34" i="1"/>
  <c r="F36" i="1"/>
  <c r="F5" i="1"/>
  <c r="D84" i="1"/>
  <c r="C84" i="1"/>
  <c r="E83" i="1"/>
  <c r="E82" i="1"/>
  <c r="D81" i="1"/>
  <c r="C81" i="1"/>
  <c r="E80" i="1"/>
  <c r="D78" i="1"/>
  <c r="C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D64" i="1"/>
  <c r="C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D49" i="1"/>
  <c r="C49" i="1"/>
  <c r="E48" i="1"/>
  <c r="E47" i="1"/>
  <c r="E46" i="1"/>
  <c r="D45" i="1"/>
  <c r="C45" i="1"/>
  <c r="E41" i="1"/>
  <c r="E39" i="1"/>
  <c r="E38" i="1"/>
  <c r="D36" i="1"/>
  <c r="C36" i="1"/>
  <c r="C35" i="1"/>
  <c r="E33" i="1"/>
  <c r="E32" i="1"/>
  <c r="D31" i="1"/>
  <c r="C31" i="1"/>
  <c r="E30" i="1"/>
  <c r="D29" i="1"/>
  <c r="C29" i="1"/>
  <c r="E28" i="1"/>
  <c r="E27" i="1"/>
  <c r="E25" i="1"/>
  <c r="E24" i="1"/>
  <c r="E23" i="1"/>
  <c r="E22" i="1"/>
  <c r="D20" i="1"/>
  <c r="C20" i="1"/>
  <c r="C19" i="1" s="1"/>
  <c r="E18" i="1"/>
  <c r="E17" i="1"/>
  <c r="E16" i="1"/>
  <c r="D15" i="1"/>
  <c r="C15" i="1"/>
  <c r="E14" i="1"/>
  <c r="E13" i="1"/>
  <c r="E11" i="1"/>
  <c r="D10" i="1"/>
  <c r="C10" i="1"/>
  <c r="E9" i="1"/>
  <c r="D8" i="1"/>
  <c r="C8" i="1"/>
  <c r="E7" i="1"/>
  <c r="D6" i="1"/>
  <c r="C6" i="1"/>
  <c r="E20" i="1" l="1"/>
  <c r="D19" i="1"/>
  <c r="E19" i="1" s="1"/>
  <c r="D44" i="1"/>
  <c r="D43" i="1" s="1"/>
  <c r="C44" i="1"/>
  <c r="C43" i="1" s="1"/>
  <c r="E15" i="1"/>
  <c r="E10" i="1"/>
  <c r="C34" i="1"/>
  <c r="C5" i="1" s="1"/>
  <c r="E6" i="1"/>
  <c r="E35" i="1"/>
  <c r="E45" i="1"/>
  <c r="E31" i="1"/>
  <c r="E8" i="1"/>
  <c r="E29" i="1"/>
  <c r="D34" i="1"/>
  <c r="D5" i="1" s="1"/>
  <c r="E49" i="1"/>
  <c r="E78" i="1"/>
  <c r="E36" i="1"/>
  <c r="E64" i="1"/>
  <c r="E81" i="1"/>
  <c r="E44" i="1" l="1"/>
  <c r="C86" i="1"/>
  <c r="D86" i="1"/>
  <c r="E5" i="1"/>
  <c r="E43" i="1"/>
  <c r="E34" i="1"/>
  <c r="E86" i="1" l="1"/>
</calcChain>
</file>

<file path=xl/sharedStrings.xml><?xml version="1.0" encoding="utf-8"?>
<sst xmlns="http://schemas.openxmlformats.org/spreadsheetml/2006/main" count="193" uniqueCount="175">
  <si>
    <t>Сведения об исполнении доходов бюджета Валуйского городского округа 
 за 9 месяцев2024 года в сравнении с запланированными значениями на соответствующий финансовый год и с соответствующим периодом прошлого года</t>
  </si>
  <si>
    <t>Код дохода по бюджетной классификации</t>
  </si>
  <si>
    <t>Наименование 
показателей</t>
  </si>
  <si>
    <t>Утверждено на 2024 год</t>
  </si>
  <si>
    <t>Исполнено за 9 месяцев 2024 года</t>
  </si>
  <si>
    <t>% исполнения</t>
  </si>
  <si>
    <t>1</t>
  </si>
  <si>
    <t>2</t>
  </si>
  <si>
    <t>3</t>
  </si>
  <si>
    <t>4</t>
  </si>
  <si>
    <t>5</t>
  </si>
  <si>
    <t>1 00 00000 00 0000 000</t>
  </si>
  <si>
    <t>НАЛОГОВЫЕ И НЕНАЛОГОВЫЕ ДОХОДЫ</t>
  </si>
  <si>
    <t>1 01 00000  00 0000 000</t>
  </si>
  <si>
    <t>Налоги на прибыль, доходы</t>
  </si>
  <si>
    <t>1 01 02000 01 0000 110</t>
  </si>
  <si>
    <t xml:space="preserve">Налог на доходы физических лиц </t>
  </si>
  <si>
    <t>1 03 00000 00 0000 000</t>
  </si>
  <si>
    <t>Налоги на товары (работы, услуги), реализуемые на территории Российской 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</si>
  <si>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</si>
  <si>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</si>
  <si>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</si>
  <si>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</si>
  <si>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</si>
  <si>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</si>
  <si>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</si>
  <si>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</si>
  <si>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х</t>
  </si>
  <si>
    <t>1 05 03000 01 0000 110</t>
  </si>
  <si>
    <t xml:space="preserve">Единый сельскохозяйственный налог 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</si>
  <si>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</si>
  <si>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</si>
  <si>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</si>
  <si>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</si>
  <si>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</si>
  <si>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</si>
  <si>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</si>
  <si>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</si>
  <si>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</si>
  <si>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</si>
  <si>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</si>
  <si>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</si>
  <si>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</si>
  <si>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</si>
  <si>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в том числе: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</si>
  <si>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</si>
  <si>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</si>
  <si>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</si>
  <si>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</si>
  <si>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</si>
  <si>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</si>
  <si>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</si>
  <si>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</si>
  <si>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</si>
  <si>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</si>
  <si>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1 11 07000 00 0000 120</t>
  </si>
  <si>
    <t>Платежи от государственных и муниципальных унитарных предприятий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</si>
  <si>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</si>
  <si>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</si>
  <si>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</si>
  <si>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 xml:space="preserve">Платежи при пользовании природными ресурсами </t>
  </si>
  <si>
    <t>1 12 01000 01 0000 120</t>
  </si>
  <si>
    <t>Плата за негативное воздействие на окружающую сред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</si>
  <si>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</si>
  <si>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</si>
  <si>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</si>
  <si>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</si>
  <si>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</si>
  <si>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</si>
  <si>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</si>
  <si>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 xml:space="preserve">Доходы от продажи материальных и нематериальных активов </t>
  </si>
  <si>
    <t xml:space="preserve">1 14 02000 00 0000 000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</si>
  <si>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</si>
  <si>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</si>
  <si>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</si>
  <si>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</si>
  <si>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</si>
  <si>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</si>
  <si>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</si>
  <si>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</si>
  <si>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</si>
  <si>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</si>
  <si>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</si>
  <si>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</si>
  <si>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</si>
  <si>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</si>
  <si>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</si>
  <si>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</si>
  <si>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</si>
  <si>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</si>
  <si>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</si>
  <si>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2 02 15001 04 0000 150</t>
  </si>
  <si>
    <t>Дотация бюджетам городских округов на выравнивание бюджетной обеспеченности</t>
  </si>
  <si>
    <t>2 02 15002 04 0000 150</t>
  </si>
  <si>
    <t>Дотация бюджетам городских округов на поддержку мер по обеспечению сбалансированности бюджетов</t>
  </si>
  <si>
    <t>2 02 19999 04 0000 150</t>
  </si>
  <si>
    <t>Прочие дотации бюджетам городских округов</t>
  </si>
  <si>
    <t>2 02 20000 00 0000 150</t>
  </si>
  <si>
    <t>Субсидии бюджетам бюджетной системы Российской Федерации (межбюджетные субсидии)</t>
  </si>
  <si>
    <t>2 02 20077 04 0000 150</t>
  </si>
  <si>
    <t>Субсидии на строительство (реконструкцию) автомобильных дорог местного значения</t>
  </si>
  <si>
    <t>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</si>
  <si>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</si>
  <si>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2 02 25179 04 0000 150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</si>
  <si>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</si>
  <si>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</si>
  <si>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</si>
  <si>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</si>
  <si>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</si>
  <si>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</si>
  <si>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</si>
  <si>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</si>
  <si>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</si>
  <si>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</si>
  <si>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на проведение комплексных кадастровых работ</t>
  </si>
  <si>
    <t>2 02 25513 04 0000 150</t>
  </si>
  <si>
    <t>Субсидии бюджетам городских округов на развитие сети учреждений культурно-досугового типа</t>
  </si>
  <si>
    <t>2 02 25519 04 0000 150</t>
  </si>
  <si>
    <t>Субсидии бюджетам городских округов на поддержку отрасли культуры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</si>
  <si>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</si>
  <si>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</si>
  <si>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2 02 25750 04 0000 150</t>
  </si>
  <si>
    <t>Субсидии бюджетам городских округов на реализацию мероприятий по модернизации школьных систем образования</t>
  </si>
  <si>
    <t>2 02 29999 04 0000 150</t>
  </si>
  <si>
    <t>Прочие субсидии бюджетам городских округов</t>
  </si>
  <si>
    <t>2 02 30000 00 0000 150</t>
  </si>
  <si>
    <t>Субвенции бюджетам субъектов Российской Федерации и муниципальных образований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</si>
  <si>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</si>
  <si>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</si>
  <si>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</si>
  <si>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</si>
  <si>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 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</si>
  <si>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</si>
  <si>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2 02 30027 04 0000 150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</si>
  <si>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</si>
  <si>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</si>
  <si>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</si>
  <si>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</si>
  <si>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</si>
  <si>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</si>
  <si>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</si>
  <si>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2 02 35163 04 0000 150</t>
  </si>
  <si>
    <t>Субвенции бюджетам городских округов на создание системы долговременного ухода за гражданами пожилого возраста и инвалидами</t>
  </si>
  <si>
    <t>2 02 35250 04 0000 150</t>
  </si>
  <si>
    <t>Субвенции бюджетам городских округов на оплату жилищно-коммунальных услуг отдельным категориям граждан</t>
  </si>
  <si>
    <t>2 02 35303 04 0000 150</t>
  </si>
  <si>
    <t>Субвенции бюджетам городских округов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</t>
  </si>
  <si>
    <t>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</si>
  <si>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</si>
  <si>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2 02 35930 04 0000 150</t>
  </si>
  <si>
    <t>Субвенции бюджетам городских округов на государственную регистрацию актов гражданского состояния</t>
  </si>
  <si>
    <t>2 02 39999 04 0000 150</t>
  </si>
  <si>
    <t>Прочие субвенции бюджетам городских округов</t>
  </si>
  <si>
    <t>2 02 40000 00 0000 150</t>
  </si>
  <si>
    <t>Иные межбюджетные трансферты</t>
  </si>
  <si>
    <t>2 02 49999 04 0000 151</t>
  </si>
  <si>
    <t>Иные межбюджетные трансферты бюджетам городских округов на реализацию мероприятий по благоустройству дворовых и общественных территорий</t>
  </si>
  <si>
    <t>2 07 00000 00 0000 000</t>
  </si>
  <si>
    <t>Прочие безвозмездные поступления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</si>
  <si>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</si>
  <si>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</si>
  <si>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2 07 04050 04 0000 150</t>
  </si>
  <si>
    <t>Прочие безвозмездные поступления в бюджеты  городских округов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</si>
  <si>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</si>
  <si>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</si>
  <si>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</si>
  <si>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</si>
  <si>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ВСЕГО ДОХОДОВ ПО БЮДЖЕТУ</t>
  </si>
  <si>
    <t>Исполнено за 9 месяцев 2023 года</t>
  </si>
  <si>
    <t>Темп роста 2024 года к 2023 году, %</t>
  </si>
  <si>
    <t>2 02 20041 04 0000 150</t>
  </si>
  <si>
    <t>2 02 45424 04 0000 150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</si>
  <si>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</si>
  <si>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(тыс. рублей)</t>
  </si>
  <si>
    <t xml:space="preserve">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</si>
</sst>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0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64" fontId="9" fillId="0" borderId="0">
      <alignment horizontal="justify"/>
    </xf>
    <xf numFmtId="0" fontId="10" fillId="0" borderId="0"/>
  </cellStyleXfs>
  <cellXfs count="68">
    <xf numFmtId="0" fontId="0" fillId="0" borderId="0" xfId="0"/>
    <xf numFmtId="164" fontId="0" fillId="2" borderId="0" xfId="0" applyNumberFormat="1" applyFill="1" applyAlignment="1">
      <alignment horizontal="justify"/>
    </xf>
    <xf numFmtId="164" fontId="2" fillId="0" borderId="0" xfId="0" applyNumberFormat="1" applyFont="1" applyFill="1" applyAlignment="1">
      <alignment horizontal="justify"/>
    </xf>
    <xf numFmtId="164" fontId="2" fillId="3" borderId="0" xfId="0" applyNumberFormat="1" applyFont="1" applyFill="1" applyAlignment="1">
      <alignment horizontal="justify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justify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5" fontId="6" fillId="5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vertical="center" wrapText="1"/>
    </xf>
    <xf numFmtId="165" fontId="7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6" fillId="5" borderId="2" xfId="0" applyNumberFormat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left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left" vertical="center" wrapText="1"/>
    </xf>
    <xf numFmtId="164" fontId="6" fillId="5" borderId="2" xfId="0" applyNumberFormat="1" applyFont="1" applyFill="1" applyBorder="1" applyAlignment="1">
      <alignment horizontal="left" vertical="center" wrapText="1"/>
    </xf>
    <xf numFmtId="164" fontId="6" fillId="5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166" fontId="6" fillId="5" borderId="2" xfId="1" applyNumberFormat="1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distributed" wrapText="1"/>
    </xf>
    <xf numFmtId="164" fontId="1" fillId="4" borderId="2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left" vertical="center" wrapText="1"/>
    </xf>
    <xf numFmtId="164" fontId="0" fillId="2" borderId="0" xfId="0" applyNumberFormat="1" applyFont="1" applyFill="1" applyAlignment="1">
      <alignment horizontal="justify"/>
    </xf>
    <xf numFmtId="0" fontId="6" fillId="4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165" fontId="1" fillId="7" borderId="2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left" vertical="center" wrapText="1"/>
    </xf>
    <xf numFmtId="164" fontId="3" fillId="8" borderId="2" xfId="0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left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/>
    </xf>
  </cellXfs>
  <cellStyles count="4">
    <cellStyle name="Normal" xfId="3"/>
    <cellStyle name="Обычный" xfId="0" builtinId="0"/>
    <cellStyle name="Обычный 2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K9" sqref="K9"/>
    </sheetView>
  </sheetViews>
  <sheetFormatPr defaultRowHeight="15" x14ac:dyDescent="0.25"/>
  <cols>
    <col min="1" max="1" width="26.7109375" style="1" customWidth="1"/>
    <col min="2" max="2" width="33.85546875" style="1" customWidth="1"/>
    <col min="3" max="3" width="13.5703125" style="1" customWidth="1"/>
    <col min="4" max="4" width="14.140625" style="1" customWidth="1"/>
    <col min="5" max="5" width="9.85546875" style="1" customWidth="1"/>
    <col min="6" max="6" width="15" style="1" customWidth="1"/>
    <col min="7" max="7" width="14.28515625" style="1" customWidth="1"/>
    <col min="8" max="255" width="9.140625" style="1"/>
    <col min="256" max="256" width="26.7109375" style="1" customWidth="1"/>
    <col min="257" max="257" width="33.85546875" style="1" customWidth="1"/>
    <col min="258" max="258" width="13.5703125" style="1" customWidth="1"/>
    <col min="259" max="259" width="14.140625" style="1" customWidth="1"/>
    <col min="260" max="260" width="9.85546875" style="1" customWidth="1"/>
    <col min="261" max="261" width="14.140625" style="1" customWidth="1"/>
    <col min="262" max="262" width="10.140625" style="1" customWidth="1"/>
    <col min="263" max="263" width="12" style="1" customWidth="1"/>
    <col min="264" max="511" width="9.140625" style="1"/>
    <col min="512" max="512" width="26.7109375" style="1" customWidth="1"/>
    <col min="513" max="513" width="33.85546875" style="1" customWidth="1"/>
    <col min="514" max="514" width="13.5703125" style="1" customWidth="1"/>
    <col min="515" max="515" width="14.140625" style="1" customWidth="1"/>
    <col min="516" max="516" width="9.85546875" style="1" customWidth="1"/>
    <col min="517" max="517" width="14.140625" style="1" customWidth="1"/>
    <col min="518" max="518" width="10.140625" style="1" customWidth="1"/>
    <col min="519" max="519" width="12" style="1" customWidth="1"/>
    <col min="520" max="767" width="9.140625" style="1"/>
    <col min="768" max="768" width="26.7109375" style="1" customWidth="1"/>
    <col min="769" max="769" width="33.85546875" style="1" customWidth="1"/>
    <col min="770" max="770" width="13.5703125" style="1" customWidth="1"/>
    <col min="771" max="771" width="14.140625" style="1" customWidth="1"/>
    <col min="772" max="772" width="9.85546875" style="1" customWidth="1"/>
    <col min="773" max="773" width="14.140625" style="1" customWidth="1"/>
    <col min="774" max="774" width="10.140625" style="1" customWidth="1"/>
    <col min="775" max="775" width="12" style="1" customWidth="1"/>
    <col min="776" max="1023" width="9.140625" style="1"/>
    <col min="1024" max="1024" width="26.7109375" style="1" customWidth="1"/>
    <col min="1025" max="1025" width="33.85546875" style="1" customWidth="1"/>
    <col min="1026" max="1026" width="13.5703125" style="1" customWidth="1"/>
    <col min="1027" max="1027" width="14.140625" style="1" customWidth="1"/>
    <col min="1028" max="1028" width="9.85546875" style="1" customWidth="1"/>
    <col min="1029" max="1029" width="14.140625" style="1" customWidth="1"/>
    <col min="1030" max="1030" width="10.140625" style="1" customWidth="1"/>
    <col min="1031" max="1031" width="12" style="1" customWidth="1"/>
    <col min="1032" max="1279" width="9.140625" style="1"/>
    <col min="1280" max="1280" width="26.7109375" style="1" customWidth="1"/>
    <col min="1281" max="1281" width="33.85546875" style="1" customWidth="1"/>
    <col min="1282" max="1282" width="13.5703125" style="1" customWidth="1"/>
    <col min="1283" max="1283" width="14.140625" style="1" customWidth="1"/>
    <col min="1284" max="1284" width="9.85546875" style="1" customWidth="1"/>
    <col min="1285" max="1285" width="14.140625" style="1" customWidth="1"/>
    <col min="1286" max="1286" width="10.140625" style="1" customWidth="1"/>
    <col min="1287" max="1287" width="12" style="1" customWidth="1"/>
    <col min="1288" max="1535" width="9.140625" style="1"/>
    <col min="1536" max="1536" width="26.7109375" style="1" customWidth="1"/>
    <col min="1537" max="1537" width="33.85546875" style="1" customWidth="1"/>
    <col min="1538" max="1538" width="13.5703125" style="1" customWidth="1"/>
    <col min="1539" max="1539" width="14.140625" style="1" customWidth="1"/>
    <col min="1540" max="1540" width="9.85546875" style="1" customWidth="1"/>
    <col min="1541" max="1541" width="14.140625" style="1" customWidth="1"/>
    <col min="1542" max="1542" width="10.140625" style="1" customWidth="1"/>
    <col min="1543" max="1543" width="12" style="1" customWidth="1"/>
    <col min="1544" max="1791" width="9.140625" style="1"/>
    <col min="1792" max="1792" width="26.7109375" style="1" customWidth="1"/>
    <col min="1793" max="1793" width="33.85546875" style="1" customWidth="1"/>
    <col min="1794" max="1794" width="13.5703125" style="1" customWidth="1"/>
    <col min="1795" max="1795" width="14.140625" style="1" customWidth="1"/>
    <col min="1796" max="1796" width="9.85546875" style="1" customWidth="1"/>
    <col min="1797" max="1797" width="14.140625" style="1" customWidth="1"/>
    <col min="1798" max="1798" width="10.140625" style="1" customWidth="1"/>
    <col min="1799" max="1799" width="12" style="1" customWidth="1"/>
    <col min="1800" max="2047" width="9.140625" style="1"/>
    <col min="2048" max="2048" width="26.7109375" style="1" customWidth="1"/>
    <col min="2049" max="2049" width="33.85546875" style="1" customWidth="1"/>
    <col min="2050" max="2050" width="13.5703125" style="1" customWidth="1"/>
    <col min="2051" max="2051" width="14.140625" style="1" customWidth="1"/>
    <col min="2052" max="2052" width="9.85546875" style="1" customWidth="1"/>
    <col min="2053" max="2053" width="14.140625" style="1" customWidth="1"/>
    <col min="2054" max="2054" width="10.140625" style="1" customWidth="1"/>
    <col min="2055" max="2055" width="12" style="1" customWidth="1"/>
    <col min="2056" max="2303" width="9.140625" style="1"/>
    <col min="2304" max="2304" width="26.7109375" style="1" customWidth="1"/>
    <col min="2305" max="2305" width="33.85546875" style="1" customWidth="1"/>
    <col min="2306" max="2306" width="13.5703125" style="1" customWidth="1"/>
    <col min="2307" max="2307" width="14.140625" style="1" customWidth="1"/>
    <col min="2308" max="2308" width="9.85546875" style="1" customWidth="1"/>
    <col min="2309" max="2309" width="14.140625" style="1" customWidth="1"/>
    <col min="2310" max="2310" width="10.140625" style="1" customWidth="1"/>
    <col min="2311" max="2311" width="12" style="1" customWidth="1"/>
    <col min="2312" max="2559" width="9.140625" style="1"/>
    <col min="2560" max="2560" width="26.7109375" style="1" customWidth="1"/>
    <col min="2561" max="2561" width="33.85546875" style="1" customWidth="1"/>
    <col min="2562" max="2562" width="13.5703125" style="1" customWidth="1"/>
    <col min="2563" max="2563" width="14.140625" style="1" customWidth="1"/>
    <col min="2564" max="2564" width="9.85546875" style="1" customWidth="1"/>
    <col min="2565" max="2565" width="14.140625" style="1" customWidth="1"/>
    <col min="2566" max="2566" width="10.140625" style="1" customWidth="1"/>
    <col min="2567" max="2567" width="12" style="1" customWidth="1"/>
    <col min="2568" max="2815" width="9.140625" style="1"/>
    <col min="2816" max="2816" width="26.7109375" style="1" customWidth="1"/>
    <col min="2817" max="2817" width="33.85546875" style="1" customWidth="1"/>
    <col min="2818" max="2818" width="13.5703125" style="1" customWidth="1"/>
    <col min="2819" max="2819" width="14.140625" style="1" customWidth="1"/>
    <col min="2820" max="2820" width="9.85546875" style="1" customWidth="1"/>
    <col min="2821" max="2821" width="14.140625" style="1" customWidth="1"/>
    <col min="2822" max="2822" width="10.140625" style="1" customWidth="1"/>
    <col min="2823" max="2823" width="12" style="1" customWidth="1"/>
    <col min="2824" max="3071" width="9.140625" style="1"/>
    <col min="3072" max="3072" width="26.7109375" style="1" customWidth="1"/>
    <col min="3073" max="3073" width="33.85546875" style="1" customWidth="1"/>
    <col min="3074" max="3074" width="13.5703125" style="1" customWidth="1"/>
    <col min="3075" max="3075" width="14.140625" style="1" customWidth="1"/>
    <col min="3076" max="3076" width="9.85546875" style="1" customWidth="1"/>
    <col min="3077" max="3077" width="14.140625" style="1" customWidth="1"/>
    <col min="3078" max="3078" width="10.140625" style="1" customWidth="1"/>
    <col min="3079" max="3079" width="12" style="1" customWidth="1"/>
    <col min="3080" max="3327" width="9.140625" style="1"/>
    <col min="3328" max="3328" width="26.7109375" style="1" customWidth="1"/>
    <col min="3329" max="3329" width="33.85546875" style="1" customWidth="1"/>
    <col min="3330" max="3330" width="13.5703125" style="1" customWidth="1"/>
    <col min="3331" max="3331" width="14.140625" style="1" customWidth="1"/>
    <col min="3332" max="3332" width="9.85546875" style="1" customWidth="1"/>
    <col min="3333" max="3333" width="14.140625" style="1" customWidth="1"/>
    <col min="3334" max="3334" width="10.140625" style="1" customWidth="1"/>
    <col min="3335" max="3335" width="12" style="1" customWidth="1"/>
    <col min="3336" max="3583" width="9.140625" style="1"/>
    <col min="3584" max="3584" width="26.7109375" style="1" customWidth="1"/>
    <col min="3585" max="3585" width="33.85546875" style="1" customWidth="1"/>
    <col min="3586" max="3586" width="13.5703125" style="1" customWidth="1"/>
    <col min="3587" max="3587" width="14.140625" style="1" customWidth="1"/>
    <col min="3588" max="3588" width="9.85546875" style="1" customWidth="1"/>
    <col min="3589" max="3589" width="14.140625" style="1" customWidth="1"/>
    <col min="3590" max="3590" width="10.140625" style="1" customWidth="1"/>
    <col min="3591" max="3591" width="12" style="1" customWidth="1"/>
    <col min="3592" max="3839" width="9.140625" style="1"/>
    <col min="3840" max="3840" width="26.7109375" style="1" customWidth="1"/>
    <col min="3841" max="3841" width="33.85546875" style="1" customWidth="1"/>
    <col min="3842" max="3842" width="13.5703125" style="1" customWidth="1"/>
    <col min="3843" max="3843" width="14.140625" style="1" customWidth="1"/>
    <col min="3844" max="3844" width="9.85546875" style="1" customWidth="1"/>
    <col min="3845" max="3845" width="14.140625" style="1" customWidth="1"/>
    <col min="3846" max="3846" width="10.140625" style="1" customWidth="1"/>
    <col min="3847" max="3847" width="12" style="1" customWidth="1"/>
    <col min="3848" max="4095" width="9.140625" style="1"/>
    <col min="4096" max="4096" width="26.7109375" style="1" customWidth="1"/>
    <col min="4097" max="4097" width="33.85546875" style="1" customWidth="1"/>
    <col min="4098" max="4098" width="13.5703125" style="1" customWidth="1"/>
    <col min="4099" max="4099" width="14.140625" style="1" customWidth="1"/>
    <col min="4100" max="4100" width="9.85546875" style="1" customWidth="1"/>
    <col min="4101" max="4101" width="14.140625" style="1" customWidth="1"/>
    <col min="4102" max="4102" width="10.140625" style="1" customWidth="1"/>
    <col min="4103" max="4103" width="12" style="1" customWidth="1"/>
    <col min="4104" max="4351" width="9.140625" style="1"/>
    <col min="4352" max="4352" width="26.7109375" style="1" customWidth="1"/>
    <col min="4353" max="4353" width="33.85546875" style="1" customWidth="1"/>
    <col min="4354" max="4354" width="13.5703125" style="1" customWidth="1"/>
    <col min="4355" max="4355" width="14.140625" style="1" customWidth="1"/>
    <col min="4356" max="4356" width="9.85546875" style="1" customWidth="1"/>
    <col min="4357" max="4357" width="14.140625" style="1" customWidth="1"/>
    <col min="4358" max="4358" width="10.140625" style="1" customWidth="1"/>
    <col min="4359" max="4359" width="12" style="1" customWidth="1"/>
    <col min="4360" max="4607" width="9.140625" style="1"/>
    <col min="4608" max="4608" width="26.7109375" style="1" customWidth="1"/>
    <col min="4609" max="4609" width="33.85546875" style="1" customWidth="1"/>
    <col min="4610" max="4610" width="13.5703125" style="1" customWidth="1"/>
    <col min="4611" max="4611" width="14.140625" style="1" customWidth="1"/>
    <col min="4612" max="4612" width="9.85546875" style="1" customWidth="1"/>
    <col min="4613" max="4613" width="14.140625" style="1" customWidth="1"/>
    <col min="4614" max="4614" width="10.140625" style="1" customWidth="1"/>
    <col min="4615" max="4615" width="12" style="1" customWidth="1"/>
    <col min="4616" max="4863" width="9.140625" style="1"/>
    <col min="4864" max="4864" width="26.7109375" style="1" customWidth="1"/>
    <col min="4865" max="4865" width="33.85546875" style="1" customWidth="1"/>
    <col min="4866" max="4866" width="13.5703125" style="1" customWidth="1"/>
    <col min="4867" max="4867" width="14.140625" style="1" customWidth="1"/>
    <col min="4868" max="4868" width="9.85546875" style="1" customWidth="1"/>
    <col min="4869" max="4869" width="14.140625" style="1" customWidth="1"/>
    <col min="4870" max="4870" width="10.140625" style="1" customWidth="1"/>
    <col min="4871" max="4871" width="12" style="1" customWidth="1"/>
    <col min="4872" max="5119" width="9.140625" style="1"/>
    <col min="5120" max="5120" width="26.7109375" style="1" customWidth="1"/>
    <col min="5121" max="5121" width="33.85546875" style="1" customWidth="1"/>
    <col min="5122" max="5122" width="13.5703125" style="1" customWidth="1"/>
    <col min="5123" max="5123" width="14.140625" style="1" customWidth="1"/>
    <col min="5124" max="5124" width="9.85546875" style="1" customWidth="1"/>
    <col min="5125" max="5125" width="14.140625" style="1" customWidth="1"/>
    <col min="5126" max="5126" width="10.140625" style="1" customWidth="1"/>
    <col min="5127" max="5127" width="12" style="1" customWidth="1"/>
    <col min="5128" max="5375" width="9.140625" style="1"/>
    <col min="5376" max="5376" width="26.7109375" style="1" customWidth="1"/>
    <col min="5377" max="5377" width="33.85546875" style="1" customWidth="1"/>
    <col min="5378" max="5378" width="13.5703125" style="1" customWidth="1"/>
    <col min="5379" max="5379" width="14.140625" style="1" customWidth="1"/>
    <col min="5380" max="5380" width="9.85546875" style="1" customWidth="1"/>
    <col min="5381" max="5381" width="14.140625" style="1" customWidth="1"/>
    <col min="5382" max="5382" width="10.140625" style="1" customWidth="1"/>
    <col min="5383" max="5383" width="12" style="1" customWidth="1"/>
    <col min="5384" max="5631" width="9.140625" style="1"/>
    <col min="5632" max="5632" width="26.7109375" style="1" customWidth="1"/>
    <col min="5633" max="5633" width="33.85546875" style="1" customWidth="1"/>
    <col min="5634" max="5634" width="13.5703125" style="1" customWidth="1"/>
    <col min="5635" max="5635" width="14.140625" style="1" customWidth="1"/>
    <col min="5636" max="5636" width="9.85546875" style="1" customWidth="1"/>
    <col min="5637" max="5637" width="14.140625" style="1" customWidth="1"/>
    <col min="5638" max="5638" width="10.140625" style="1" customWidth="1"/>
    <col min="5639" max="5639" width="12" style="1" customWidth="1"/>
    <col min="5640" max="5887" width="9.140625" style="1"/>
    <col min="5888" max="5888" width="26.7109375" style="1" customWidth="1"/>
    <col min="5889" max="5889" width="33.85546875" style="1" customWidth="1"/>
    <col min="5890" max="5890" width="13.5703125" style="1" customWidth="1"/>
    <col min="5891" max="5891" width="14.140625" style="1" customWidth="1"/>
    <col min="5892" max="5892" width="9.85546875" style="1" customWidth="1"/>
    <col min="5893" max="5893" width="14.140625" style="1" customWidth="1"/>
    <col min="5894" max="5894" width="10.140625" style="1" customWidth="1"/>
    <col min="5895" max="5895" width="12" style="1" customWidth="1"/>
    <col min="5896" max="6143" width="9.140625" style="1"/>
    <col min="6144" max="6144" width="26.7109375" style="1" customWidth="1"/>
    <col min="6145" max="6145" width="33.85546875" style="1" customWidth="1"/>
    <col min="6146" max="6146" width="13.5703125" style="1" customWidth="1"/>
    <col min="6147" max="6147" width="14.140625" style="1" customWidth="1"/>
    <col min="6148" max="6148" width="9.85546875" style="1" customWidth="1"/>
    <col min="6149" max="6149" width="14.140625" style="1" customWidth="1"/>
    <col min="6150" max="6150" width="10.140625" style="1" customWidth="1"/>
    <col min="6151" max="6151" width="12" style="1" customWidth="1"/>
    <col min="6152" max="6399" width="9.140625" style="1"/>
    <col min="6400" max="6400" width="26.7109375" style="1" customWidth="1"/>
    <col min="6401" max="6401" width="33.85546875" style="1" customWidth="1"/>
    <col min="6402" max="6402" width="13.5703125" style="1" customWidth="1"/>
    <col min="6403" max="6403" width="14.140625" style="1" customWidth="1"/>
    <col min="6404" max="6404" width="9.85546875" style="1" customWidth="1"/>
    <col min="6405" max="6405" width="14.140625" style="1" customWidth="1"/>
    <col min="6406" max="6406" width="10.140625" style="1" customWidth="1"/>
    <col min="6407" max="6407" width="12" style="1" customWidth="1"/>
    <col min="6408" max="6655" width="9.140625" style="1"/>
    <col min="6656" max="6656" width="26.7109375" style="1" customWidth="1"/>
    <col min="6657" max="6657" width="33.85546875" style="1" customWidth="1"/>
    <col min="6658" max="6658" width="13.5703125" style="1" customWidth="1"/>
    <col min="6659" max="6659" width="14.140625" style="1" customWidth="1"/>
    <col min="6660" max="6660" width="9.85546875" style="1" customWidth="1"/>
    <col min="6661" max="6661" width="14.140625" style="1" customWidth="1"/>
    <col min="6662" max="6662" width="10.140625" style="1" customWidth="1"/>
    <col min="6663" max="6663" width="12" style="1" customWidth="1"/>
    <col min="6664" max="6911" width="9.140625" style="1"/>
    <col min="6912" max="6912" width="26.7109375" style="1" customWidth="1"/>
    <col min="6913" max="6913" width="33.85546875" style="1" customWidth="1"/>
    <col min="6914" max="6914" width="13.5703125" style="1" customWidth="1"/>
    <col min="6915" max="6915" width="14.140625" style="1" customWidth="1"/>
    <col min="6916" max="6916" width="9.85546875" style="1" customWidth="1"/>
    <col min="6917" max="6917" width="14.140625" style="1" customWidth="1"/>
    <col min="6918" max="6918" width="10.140625" style="1" customWidth="1"/>
    <col min="6919" max="6919" width="12" style="1" customWidth="1"/>
    <col min="6920" max="7167" width="9.140625" style="1"/>
    <col min="7168" max="7168" width="26.7109375" style="1" customWidth="1"/>
    <col min="7169" max="7169" width="33.85546875" style="1" customWidth="1"/>
    <col min="7170" max="7170" width="13.5703125" style="1" customWidth="1"/>
    <col min="7171" max="7171" width="14.140625" style="1" customWidth="1"/>
    <col min="7172" max="7172" width="9.85546875" style="1" customWidth="1"/>
    <col min="7173" max="7173" width="14.140625" style="1" customWidth="1"/>
    <col min="7174" max="7174" width="10.140625" style="1" customWidth="1"/>
    <col min="7175" max="7175" width="12" style="1" customWidth="1"/>
    <col min="7176" max="7423" width="9.140625" style="1"/>
    <col min="7424" max="7424" width="26.7109375" style="1" customWidth="1"/>
    <col min="7425" max="7425" width="33.85546875" style="1" customWidth="1"/>
    <col min="7426" max="7426" width="13.5703125" style="1" customWidth="1"/>
    <col min="7427" max="7427" width="14.140625" style="1" customWidth="1"/>
    <col min="7428" max="7428" width="9.85546875" style="1" customWidth="1"/>
    <col min="7429" max="7429" width="14.140625" style="1" customWidth="1"/>
    <col min="7430" max="7430" width="10.140625" style="1" customWidth="1"/>
    <col min="7431" max="7431" width="12" style="1" customWidth="1"/>
    <col min="7432" max="7679" width="9.140625" style="1"/>
    <col min="7680" max="7680" width="26.7109375" style="1" customWidth="1"/>
    <col min="7681" max="7681" width="33.85546875" style="1" customWidth="1"/>
    <col min="7682" max="7682" width="13.5703125" style="1" customWidth="1"/>
    <col min="7683" max="7683" width="14.140625" style="1" customWidth="1"/>
    <col min="7684" max="7684" width="9.85546875" style="1" customWidth="1"/>
    <col min="7685" max="7685" width="14.140625" style="1" customWidth="1"/>
    <col min="7686" max="7686" width="10.140625" style="1" customWidth="1"/>
    <col min="7687" max="7687" width="12" style="1" customWidth="1"/>
    <col min="7688" max="7935" width="9.140625" style="1"/>
    <col min="7936" max="7936" width="26.7109375" style="1" customWidth="1"/>
    <col min="7937" max="7937" width="33.85546875" style="1" customWidth="1"/>
    <col min="7938" max="7938" width="13.5703125" style="1" customWidth="1"/>
    <col min="7939" max="7939" width="14.140625" style="1" customWidth="1"/>
    <col min="7940" max="7940" width="9.85546875" style="1" customWidth="1"/>
    <col min="7941" max="7941" width="14.140625" style="1" customWidth="1"/>
    <col min="7942" max="7942" width="10.140625" style="1" customWidth="1"/>
    <col min="7943" max="7943" width="12" style="1" customWidth="1"/>
    <col min="7944" max="8191" width="9.140625" style="1"/>
    <col min="8192" max="8192" width="26.7109375" style="1" customWidth="1"/>
    <col min="8193" max="8193" width="33.85546875" style="1" customWidth="1"/>
    <col min="8194" max="8194" width="13.5703125" style="1" customWidth="1"/>
    <col min="8195" max="8195" width="14.140625" style="1" customWidth="1"/>
    <col min="8196" max="8196" width="9.85546875" style="1" customWidth="1"/>
    <col min="8197" max="8197" width="14.140625" style="1" customWidth="1"/>
    <col min="8198" max="8198" width="10.140625" style="1" customWidth="1"/>
    <col min="8199" max="8199" width="12" style="1" customWidth="1"/>
    <col min="8200" max="8447" width="9.140625" style="1"/>
    <col min="8448" max="8448" width="26.7109375" style="1" customWidth="1"/>
    <col min="8449" max="8449" width="33.85546875" style="1" customWidth="1"/>
    <col min="8450" max="8450" width="13.5703125" style="1" customWidth="1"/>
    <col min="8451" max="8451" width="14.140625" style="1" customWidth="1"/>
    <col min="8452" max="8452" width="9.85546875" style="1" customWidth="1"/>
    <col min="8453" max="8453" width="14.140625" style="1" customWidth="1"/>
    <col min="8454" max="8454" width="10.140625" style="1" customWidth="1"/>
    <col min="8455" max="8455" width="12" style="1" customWidth="1"/>
    <col min="8456" max="8703" width="9.140625" style="1"/>
    <col min="8704" max="8704" width="26.7109375" style="1" customWidth="1"/>
    <col min="8705" max="8705" width="33.85546875" style="1" customWidth="1"/>
    <col min="8706" max="8706" width="13.5703125" style="1" customWidth="1"/>
    <col min="8707" max="8707" width="14.140625" style="1" customWidth="1"/>
    <col min="8708" max="8708" width="9.85546875" style="1" customWidth="1"/>
    <col min="8709" max="8709" width="14.140625" style="1" customWidth="1"/>
    <col min="8710" max="8710" width="10.140625" style="1" customWidth="1"/>
    <col min="8711" max="8711" width="12" style="1" customWidth="1"/>
    <col min="8712" max="8959" width="9.140625" style="1"/>
    <col min="8960" max="8960" width="26.7109375" style="1" customWidth="1"/>
    <col min="8961" max="8961" width="33.85546875" style="1" customWidth="1"/>
    <col min="8962" max="8962" width="13.5703125" style="1" customWidth="1"/>
    <col min="8963" max="8963" width="14.140625" style="1" customWidth="1"/>
    <col min="8964" max="8964" width="9.85546875" style="1" customWidth="1"/>
    <col min="8965" max="8965" width="14.140625" style="1" customWidth="1"/>
    <col min="8966" max="8966" width="10.140625" style="1" customWidth="1"/>
    <col min="8967" max="8967" width="12" style="1" customWidth="1"/>
    <col min="8968" max="9215" width="9.140625" style="1"/>
    <col min="9216" max="9216" width="26.7109375" style="1" customWidth="1"/>
    <col min="9217" max="9217" width="33.85546875" style="1" customWidth="1"/>
    <col min="9218" max="9218" width="13.5703125" style="1" customWidth="1"/>
    <col min="9219" max="9219" width="14.140625" style="1" customWidth="1"/>
    <col min="9220" max="9220" width="9.85546875" style="1" customWidth="1"/>
    <col min="9221" max="9221" width="14.140625" style="1" customWidth="1"/>
    <col min="9222" max="9222" width="10.140625" style="1" customWidth="1"/>
    <col min="9223" max="9223" width="12" style="1" customWidth="1"/>
    <col min="9224" max="9471" width="9.140625" style="1"/>
    <col min="9472" max="9472" width="26.7109375" style="1" customWidth="1"/>
    <col min="9473" max="9473" width="33.85546875" style="1" customWidth="1"/>
    <col min="9474" max="9474" width="13.5703125" style="1" customWidth="1"/>
    <col min="9475" max="9475" width="14.140625" style="1" customWidth="1"/>
    <col min="9476" max="9476" width="9.85546875" style="1" customWidth="1"/>
    <col min="9477" max="9477" width="14.140625" style="1" customWidth="1"/>
    <col min="9478" max="9478" width="10.140625" style="1" customWidth="1"/>
    <col min="9479" max="9479" width="12" style="1" customWidth="1"/>
    <col min="9480" max="9727" width="9.140625" style="1"/>
    <col min="9728" max="9728" width="26.7109375" style="1" customWidth="1"/>
    <col min="9729" max="9729" width="33.85546875" style="1" customWidth="1"/>
    <col min="9730" max="9730" width="13.5703125" style="1" customWidth="1"/>
    <col min="9731" max="9731" width="14.140625" style="1" customWidth="1"/>
    <col min="9732" max="9732" width="9.85546875" style="1" customWidth="1"/>
    <col min="9733" max="9733" width="14.140625" style="1" customWidth="1"/>
    <col min="9734" max="9734" width="10.140625" style="1" customWidth="1"/>
    <col min="9735" max="9735" width="12" style="1" customWidth="1"/>
    <col min="9736" max="9983" width="9.140625" style="1"/>
    <col min="9984" max="9984" width="26.7109375" style="1" customWidth="1"/>
    <col min="9985" max="9985" width="33.85546875" style="1" customWidth="1"/>
    <col min="9986" max="9986" width="13.5703125" style="1" customWidth="1"/>
    <col min="9987" max="9987" width="14.140625" style="1" customWidth="1"/>
    <col min="9988" max="9988" width="9.85546875" style="1" customWidth="1"/>
    <col min="9989" max="9989" width="14.140625" style="1" customWidth="1"/>
    <col min="9990" max="9990" width="10.140625" style="1" customWidth="1"/>
    <col min="9991" max="9991" width="12" style="1" customWidth="1"/>
    <col min="9992" max="10239" width="9.140625" style="1"/>
    <col min="10240" max="10240" width="26.7109375" style="1" customWidth="1"/>
    <col min="10241" max="10241" width="33.85546875" style="1" customWidth="1"/>
    <col min="10242" max="10242" width="13.5703125" style="1" customWidth="1"/>
    <col min="10243" max="10243" width="14.140625" style="1" customWidth="1"/>
    <col min="10244" max="10244" width="9.85546875" style="1" customWidth="1"/>
    <col min="10245" max="10245" width="14.140625" style="1" customWidth="1"/>
    <col min="10246" max="10246" width="10.140625" style="1" customWidth="1"/>
    <col min="10247" max="10247" width="12" style="1" customWidth="1"/>
    <col min="10248" max="10495" width="9.140625" style="1"/>
    <col min="10496" max="10496" width="26.7109375" style="1" customWidth="1"/>
    <col min="10497" max="10497" width="33.85546875" style="1" customWidth="1"/>
    <col min="10498" max="10498" width="13.5703125" style="1" customWidth="1"/>
    <col min="10499" max="10499" width="14.140625" style="1" customWidth="1"/>
    <col min="10500" max="10500" width="9.85546875" style="1" customWidth="1"/>
    <col min="10501" max="10501" width="14.140625" style="1" customWidth="1"/>
    <col min="10502" max="10502" width="10.140625" style="1" customWidth="1"/>
    <col min="10503" max="10503" width="12" style="1" customWidth="1"/>
    <col min="10504" max="10751" width="9.140625" style="1"/>
    <col min="10752" max="10752" width="26.7109375" style="1" customWidth="1"/>
    <col min="10753" max="10753" width="33.85546875" style="1" customWidth="1"/>
    <col min="10754" max="10754" width="13.5703125" style="1" customWidth="1"/>
    <col min="10755" max="10755" width="14.140625" style="1" customWidth="1"/>
    <col min="10756" max="10756" width="9.85546875" style="1" customWidth="1"/>
    <col min="10757" max="10757" width="14.140625" style="1" customWidth="1"/>
    <col min="10758" max="10758" width="10.140625" style="1" customWidth="1"/>
    <col min="10759" max="10759" width="12" style="1" customWidth="1"/>
    <col min="10760" max="11007" width="9.140625" style="1"/>
    <col min="11008" max="11008" width="26.7109375" style="1" customWidth="1"/>
    <col min="11009" max="11009" width="33.85546875" style="1" customWidth="1"/>
    <col min="11010" max="11010" width="13.5703125" style="1" customWidth="1"/>
    <col min="11011" max="11011" width="14.140625" style="1" customWidth="1"/>
    <col min="11012" max="11012" width="9.85546875" style="1" customWidth="1"/>
    <col min="11013" max="11013" width="14.140625" style="1" customWidth="1"/>
    <col min="11014" max="11014" width="10.140625" style="1" customWidth="1"/>
    <col min="11015" max="11015" width="12" style="1" customWidth="1"/>
    <col min="11016" max="11263" width="9.140625" style="1"/>
    <col min="11264" max="11264" width="26.7109375" style="1" customWidth="1"/>
    <col min="11265" max="11265" width="33.85546875" style="1" customWidth="1"/>
    <col min="11266" max="11266" width="13.5703125" style="1" customWidth="1"/>
    <col min="11267" max="11267" width="14.140625" style="1" customWidth="1"/>
    <col min="11268" max="11268" width="9.85546875" style="1" customWidth="1"/>
    <col min="11269" max="11269" width="14.140625" style="1" customWidth="1"/>
    <col min="11270" max="11270" width="10.140625" style="1" customWidth="1"/>
    <col min="11271" max="11271" width="12" style="1" customWidth="1"/>
    <col min="11272" max="11519" width="9.140625" style="1"/>
    <col min="11520" max="11520" width="26.7109375" style="1" customWidth="1"/>
    <col min="11521" max="11521" width="33.85546875" style="1" customWidth="1"/>
    <col min="11522" max="11522" width="13.5703125" style="1" customWidth="1"/>
    <col min="11523" max="11523" width="14.140625" style="1" customWidth="1"/>
    <col min="11524" max="11524" width="9.85546875" style="1" customWidth="1"/>
    <col min="11525" max="11525" width="14.140625" style="1" customWidth="1"/>
    <col min="11526" max="11526" width="10.140625" style="1" customWidth="1"/>
    <col min="11527" max="11527" width="12" style="1" customWidth="1"/>
    <col min="11528" max="11775" width="9.140625" style="1"/>
    <col min="11776" max="11776" width="26.7109375" style="1" customWidth="1"/>
    <col min="11777" max="11777" width="33.85546875" style="1" customWidth="1"/>
    <col min="11778" max="11778" width="13.5703125" style="1" customWidth="1"/>
    <col min="11779" max="11779" width="14.140625" style="1" customWidth="1"/>
    <col min="11780" max="11780" width="9.85546875" style="1" customWidth="1"/>
    <col min="11781" max="11781" width="14.140625" style="1" customWidth="1"/>
    <col min="11782" max="11782" width="10.140625" style="1" customWidth="1"/>
    <col min="11783" max="11783" width="12" style="1" customWidth="1"/>
    <col min="11784" max="12031" width="9.140625" style="1"/>
    <col min="12032" max="12032" width="26.7109375" style="1" customWidth="1"/>
    <col min="12033" max="12033" width="33.85546875" style="1" customWidth="1"/>
    <col min="12034" max="12034" width="13.5703125" style="1" customWidth="1"/>
    <col min="12035" max="12035" width="14.140625" style="1" customWidth="1"/>
    <col min="12036" max="12036" width="9.85546875" style="1" customWidth="1"/>
    <col min="12037" max="12037" width="14.140625" style="1" customWidth="1"/>
    <col min="12038" max="12038" width="10.140625" style="1" customWidth="1"/>
    <col min="12039" max="12039" width="12" style="1" customWidth="1"/>
    <col min="12040" max="12287" width="9.140625" style="1"/>
    <col min="12288" max="12288" width="26.7109375" style="1" customWidth="1"/>
    <col min="12289" max="12289" width="33.85546875" style="1" customWidth="1"/>
    <col min="12290" max="12290" width="13.5703125" style="1" customWidth="1"/>
    <col min="12291" max="12291" width="14.140625" style="1" customWidth="1"/>
    <col min="12292" max="12292" width="9.85546875" style="1" customWidth="1"/>
    <col min="12293" max="12293" width="14.140625" style="1" customWidth="1"/>
    <col min="12294" max="12294" width="10.140625" style="1" customWidth="1"/>
    <col min="12295" max="12295" width="12" style="1" customWidth="1"/>
    <col min="12296" max="12543" width="9.140625" style="1"/>
    <col min="12544" max="12544" width="26.7109375" style="1" customWidth="1"/>
    <col min="12545" max="12545" width="33.85546875" style="1" customWidth="1"/>
    <col min="12546" max="12546" width="13.5703125" style="1" customWidth="1"/>
    <col min="12547" max="12547" width="14.140625" style="1" customWidth="1"/>
    <col min="12548" max="12548" width="9.85546875" style="1" customWidth="1"/>
    <col min="12549" max="12549" width="14.140625" style="1" customWidth="1"/>
    <col min="12550" max="12550" width="10.140625" style="1" customWidth="1"/>
    <col min="12551" max="12551" width="12" style="1" customWidth="1"/>
    <col min="12552" max="12799" width="9.140625" style="1"/>
    <col min="12800" max="12800" width="26.7109375" style="1" customWidth="1"/>
    <col min="12801" max="12801" width="33.85546875" style="1" customWidth="1"/>
    <col min="12802" max="12802" width="13.5703125" style="1" customWidth="1"/>
    <col min="12803" max="12803" width="14.140625" style="1" customWidth="1"/>
    <col min="12804" max="12804" width="9.85546875" style="1" customWidth="1"/>
    <col min="12805" max="12805" width="14.140625" style="1" customWidth="1"/>
    <col min="12806" max="12806" width="10.140625" style="1" customWidth="1"/>
    <col min="12807" max="12807" width="12" style="1" customWidth="1"/>
    <col min="12808" max="13055" width="9.140625" style="1"/>
    <col min="13056" max="13056" width="26.7109375" style="1" customWidth="1"/>
    <col min="13057" max="13057" width="33.85546875" style="1" customWidth="1"/>
    <col min="13058" max="13058" width="13.5703125" style="1" customWidth="1"/>
    <col min="13059" max="13059" width="14.140625" style="1" customWidth="1"/>
    <col min="13060" max="13060" width="9.85546875" style="1" customWidth="1"/>
    <col min="13061" max="13061" width="14.140625" style="1" customWidth="1"/>
    <col min="13062" max="13062" width="10.140625" style="1" customWidth="1"/>
    <col min="13063" max="13063" width="12" style="1" customWidth="1"/>
    <col min="13064" max="13311" width="9.140625" style="1"/>
    <col min="13312" max="13312" width="26.7109375" style="1" customWidth="1"/>
    <col min="13313" max="13313" width="33.85546875" style="1" customWidth="1"/>
    <col min="13314" max="13314" width="13.5703125" style="1" customWidth="1"/>
    <col min="13315" max="13315" width="14.140625" style="1" customWidth="1"/>
    <col min="13316" max="13316" width="9.85546875" style="1" customWidth="1"/>
    <col min="13317" max="13317" width="14.140625" style="1" customWidth="1"/>
    <col min="13318" max="13318" width="10.140625" style="1" customWidth="1"/>
    <col min="13319" max="13319" width="12" style="1" customWidth="1"/>
    <col min="13320" max="13567" width="9.140625" style="1"/>
    <col min="13568" max="13568" width="26.7109375" style="1" customWidth="1"/>
    <col min="13569" max="13569" width="33.85546875" style="1" customWidth="1"/>
    <col min="13570" max="13570" width="13.5703125" style="1" customWidth="1"/>
    <col min="13571" max="13571" width="14.140625" style="1" customWidth="1"/>
    <col min="13572" max="13572" width="9.85546875" style="1" customWidth="1"/>
    <col min="13573" max="13573" width="14.140625" style="1" customWidth="1"/>
    <col min="13574" max="13574" width="10.140625" style="1" customWidth="1"/>
    <col min="13575" max="13575" width="12" style="1" customWidth="1"/>
    <col min="13576" max="13823" width="9.140625" style="1"/>
    <col min="13824" max="13824" width="26.7109375" style="1" customWidth="1"/>
    <col min="13825" max="13825" width="33.85546875" style="1" customWidth="1"/>
    <col min="13826" max="13826" width="13.5703125" style="1" customWidth="1"/>
    <col min="13827" max="13827" width="14.140625" style="1" customWidth="1"/>
    <col min="13828" max="13828" width="9.85546875" style="1" customWidth="1"/>
    <col min="13829" max="13829" width="14.140625" style="1" customWidth="1"/>
    <col min="13830" max="13830" width="10.140625" style="1" customWidth="1"/>
    <col min="13831" max="13831" width="12" style="1" customWidth="1"/>
    <col min="13832" max="14079" width="9.140625" style="1"/>
    <col min="14080" max="14080" width="26.7109375" style="1" customWidth="1"/>
    <col min="14081" max="14081" width="33.85546875" style="1" customWidth="1"/>
    <col min="14082" max="14082" width="13.5703125" style="1" customWidth="1"/>
    <col min="14083" max="14083" width="14.140625" style="1" customWidth="1"/>
    <col min="14084" max="14084" width="9.85546875" style="1" customWidth="1"/>
    <col min="14085" max="14085" width="14.140625" style="1" customWidth="1"/>
    <col min="14086" max="14086" width="10.140625" style="1" customWidth="1"/>
    <col min="14087" max="14087" width="12" style="1" customWidth="1"/>
    <col min="14088" max="14335" width="9.140625" style="1"/>
    <col min="14336" max="14336" width="26.7109375" style="1" customWidth="1"/>
    <col min="14337" max="14337" width="33.85546875" style="1" customWidth="1"/>
    <col min="14338" max="14338" width="13.5703125" style="1" customWidth="1"/>
    <col min="14339" max="14339" width="14.140625" style="1" customWidth="1"/>
    <col min="14340" max="14340" width="9.85546875" style="1" customWidth="1"/>
    <col min="14341" max="14341" width="14.140625" style="1" customWidth="1"/>
    <col min="14342" max="14342" width="10.140625" style="1" customWidth="1"/>
    <col min="14343" max="14343" width="12" style="1" customWidth="1"/>
    <col min="14344" max="14591" width="9.140625" style="1"/>
    <col min="14592" max="14592" width="26.7109375" style="1" customWidth="1"/>
    <col min="14593" max="14593" width="33.85546875" style="1" customWidth="1"/>
    <col min="14594" max="14594" width="13.5703125" style="1" customWidth="1"/>
    <col min="14595" max="14595" width="14.140625" style="1" customWidth="1"/>
    <col min="14596" max="14596" width="9.85546875" style="1" customWidth="1"/>
    <col min="14597" max="14597" width="14.140625" style="1" customWidth="1"/>
    <col min="14598" max="14598" width="10.140625" style="1" customWidth="1"/>
    <col min="14599" max="14599" width="12" style="1" customWidth="1"/>
    <col min="14600" max="14847" width="9.140625" style="1"/>
    <col min="14848" max="14848" width="26.7109375" style="1" customWidth="1"/>
    <col min="14849" max="14849" width="33.85546875" style="1" customWidth="1"/>
    <col min="14850" max="14850" width="13.5703125" style="1" customWidth="1"/>
    <col min="14851" max="14851" width="14.140625" style="1" customWidth="1"/>
    <col min="14852" max="14852" width="9.85546875" style="1" customWidth="1"/>
    <col min="14853" max="14853" width="14.140625" style="1" customWidth="1"/>
    <col min="14854" max="14854" width="10.140625" style="1" customWidth="1"/>
    <col min="14855" max="14855" width="12" style="1" customWidth="1"/>
    <col min="14856" max="15103" width="9.140625" style="1"/>
    <col min="15104" max="15104" width="26.7109375" style="1" customWidth="1"/>
    <col min="15105" max="15105" width="33.85546875" style="1" customWidth="1"/>
    <col min="15106" max="15106" width="13.5703125" style="1" customWidth="1"/>
    <col min="15107" max="15107" width="14.140625" style="1" customWidth="1"/>
    <col min="15108" max="15108" width="9.85546875" style="1" customWidth="1"/>
    <col min="15109" max="15109" width="14.140625" style="1" customWidth="1"/>
    <col min="15110" max="15110" width="10.140625" style="1" customWidth="1"/>
    <col min="15111" max="15111" width="12" style="1" customWidth="1"/>
    <col min="15112" max="15359" width="9.140625" style="1"/>
    <col min="15360" max="15360" width="26.7109375" style="1" customWidth="1"/>
    <col min="15361" max="15361" width="33.85546875" style="1" customWidth="1"/>
    <col min="15362" max="15362" width="13.5703125" style="1" customWidth="1"/>
    <col min="15363" max="15363" width="14.140625" style="1" customWidth="1"/>
    <col min="15364" max="15364" width="9.85546875" style="1" customWidth="1"/>
    <col min="15365" max="15365" width="14.140625" style="1" customWidth="1"/>
    <col min="15366" max="15366" width="10.140625" style="1" customWidth="1"/>
    <col min="15367" max="15367" width="12" style="1" customWidth="1"/>
    <col min="15368" max="15615" width="9.140625" style="1"/>
    <col min="15616" max="15616" width="26.7109375" style="1" customWidth="1"/>
    <col min="15617" max="15617" width="33.85546875" style="1" customWidth="1"/>
    <col min="15618" max="15618" width="13.5703125" style="1" customWidth="1"/>
    <col min="15619" max="15619" width="14.140625" style="1" customWidth="1"/>
    <col min="15620" max="15620" width="9.85546875" style="1" customWidth="1"/>
    <col min="15621" max="15621" width="14.140625" style="1" customWidth="1"/>
    <col min="15622" max="15622" width="10.140625" style="1" customWidth="1"/>
    <col min="15623" max="15623" width="12" style="1" customWidth="1"/>
    <col min="15624" max="15871" width="9.140625" style="1"/>
    <col min="15872" max="15872" width="26.7109375" style="1" customWidth="1"/>
    <col min="15873" max="15873" width="33.85546875" style="1" customWidth="1"/>
    <col min="15874" max="15874" width="13.5703125" style="1" customWidth="1"/>
    <col min="15875" max="15875" width="14.140625" style="1" customWidth="1"/>
    <col min="15876" max="15876" width="9.85546875" style="1" customWidth="1"/>
    <col min="15877" max="15877" width="14.140625" style="1" customWidth="1"/>
    <col min="15878" max="15878" width="10.140625" style="1" customWidth="1"/>
    <col min="15879" max="15879" width="12" style="1" customWidth="1"/>
    <col min="15880" max="16127" width="9.140625" style="1"/>
    <col min="16128" max="16128" width="26.7109375" style="1" customWidth="1"/>
    <col min="16129" max="16129" width="33.85546875" style="1" customWidth="1"/>
    <col min="16130" max="16130" width="13.5703125" style="1" customWidth="1"/>
    <col min="16131" max="16131" width="14.140625" style="1" customWidth="1"/>
    <col min="16132" max="16132" width="9.85546875" style="1" customWidth="1"/>
    <col min="16133" max="16133" width="14.140625" style="1" customWidth="1"/>
    <col min="16134" max="16134" width="10.140625" style="1" customWidth="1"/>
    <col min="16135" max="16135" width="12" style="1" customWidth="1"/>
    <col min="16136" max="16384" width="9.140625" style="1"/>
  </cols>
  <sheetData>
    <row r="1" spans="1:7" ht="81" customHeight="1" x14ac:dyDescent="0.25">
      <c r="A1" s="66" t="s">
        <v>0</v>
      </c>
      <c r="B1" s="66"/>
      <c r="C1" s="66"/>
      <c r="D1" s="66"/>
      <c r="E1" s="66"/>
      <c r="F1" s="66"/>
      <c r="G1" s="66"/>
    </row>
    <row r="2" spans="1:7" s="3" customFormat="1" ht="15.75" x14ac:dyDescent="0.25">
      <c r="A2" s="2"/>
      <c r="B2" s="65" t="s">
        <v>174</v>
      </c>
      <c r="C2" s="65"/>
      <c r="D2" s="65"/>
      <c r="E2" s="65"/>
      <c r="F2" s="67" t="s">
        <v>173</v>
      </c>
      <c r="G2" s="67"/>
    </row>
    <row r="3" spans="1:7" ht="47.25" x14ac:dyDescent="0.25">
      <c r="A3" s="48" t="s">
        <v>1</v>
      </c>
      <c r="B3" s="48" t="s">
        <v>2</v>
      </c>
      <c r="C3" s="48" t="s">
        <v>3</v>
      </c>
      <c r="D3" s="49" t="s">
        <v>4</v>
      </c>
      <c r="E3" s="48" t="s">
        <v>5</v>
      </c>
      <c r="F3" s="49" t="s">
        <v>168</v>
      </c>
      <c r="G3" s="49" t="s">
        <v>169</v>
      </c>
    </row>
    <row r="4" spans="1:7" ht="15.75" x14ac:dyDescent="0.25">
      <c r="A4" s="50" t="s">
        <v>6</v>
      </c>
      <c r="B4" s="51" t="s">
        <v>7</v>
      </c>
      <c r="C4" s="51" t="s">
        <v>8</v>
      </c>
      <c r="D4" s="51" t="s">
        <v>9</v>
      </c>
      <c r="E4" s="51" t="s">
        <v>10</v>
      </c>
      <c r="F4" s="51">
        <v>6</v>
      </c>
      <c r="G4" s="51">
        <v>7</v>
      </c>
    </row>
    <row r="5" spans="1:7" s="7" customFormat="1" ht="31.5" x14ac:dyDescent="0.2">
      <c r="A5" s="43" t="s">
        <v>11</v>
      </c>
      <c r="B5" s="44" t="s">
        <v>12</v>
      </c>
      <c r="C5" s="45">
        <f>C6+C8+C10+C15+C18+C19+C29+C31+C34+C41+C42</f>
        <v>1350762</v>
      </c>
      <c r="D5" s="45">
        <f>D6+D8+D10+D15+D18+D19+D29+D31+D34+D41+D42</f>
        <v>922815.6</v>
      </c>
      <c r="E5" s="45">
        <f>D5/C5%</f>
        <v>68.318149311277622</v>
      </c>
      <c r="F5" s="45">
        <f>F6+F8+F10+F15+F18+F19+F29+F31+F34+F41+F42</f>
        <v>746281.30000000016</v>
      </c>
      <c r="G5" s="45">
        <f>D5/F5%</f>
        <v>123.65519543367893</v>
      </c>
    </row>
    <row r="6" spans="1:7" s="7" customFormat="1" ht="15.75" x14ac:dyDescent="0.2">
      <c r="A6" s="4" t="s">
        <v>13</v>
      </c>
      <c r="B6" s="5" t="s">
        <v>14</v>
      </c>
      <c r="C6" s="6">
        <f>C7</f>
        <v>1037172</v>
      </c>
      <c r="D6" s="6">
        <f>D7</f>
        <v>711805.4</v>
      </c>
      <c r="E6" s="6">
        <f t="shared" ref="E6:E41" si="0">D6/C6%</f>
        <v>68.629446224927023</v>
      </c>
      <c r="F6" s="6">
        <f>F7</f>
        <v>575772.80000000005</v>
      </c>
      <c r="G6" s="6">
        <f>D6/F6%</f>
        <v>123.62609001328302</v>
      </c>
    </row>
    <row r="7" spans="1:7" s="7" customFormat="1" ht="31.5" x14ac:dyDescent="0.2">
      <c r="A7" s="8" t="s">
        <v>15</v>
      </c>
      <c r="B7" s="9" t="s">
        <v>16</v>
      </c>
      <c r="C7" s="10">
        <v>1037172</v>
      </c>
      <c r="D7" s="10">
        <v>711805.4</v>
      </c>
      <c r="E7" s="10">
        <f t="shared" si="0"/>
        <v>68.629446224927023</v>
      </c>
      <c r="F7" s="10">
        <v>575772.80000000005</v>
      </c>
      <c r="G7" s="10">
        <f t="shared" ref="G7:G70" si="1">D7/F7%</f>
        <v>123.62609001328302</v>
      </c>
    </row>
    <row r="8" spans="1:7" s="7" customFormat="1" ht="63" x14ac:dyDescent="0.2">
      <c r="A8" s="52" t="s">
        <v>17</v>
      </c>
      <c r="B8" s="11" t="s">
        <v>18</v>
      </c>
      <c r="C8" s="6">
        <f>C9</f>
        <v>34675</v>
      </c>
      <c r="D8" s="6">
        <f>D9</f>
        <v>24794.3</v>
      </c>
      <c r="E8" s="6">
        <f t="shared" si="0"/>
        <v>71.504830569574622</v>
      </c>
      <c r="F8" s="6">
        <f>F9</f>
        <v>25533.4</v>
      </c>
      <c r="G8" s="6">
        <f t="shared" si="1"/>
        <v>97.105360038224433</v>
      </c>
    </row>
    <row r="9" spans="1:7" s="7" customFormat="1" ht="66.75" customHeight="1" x14ac:dyDescent="0.2">
      <c r="A9" s="8" t="s">
        <v>19</v>
      </c>
      <c r="B9" s="9" t="s">
        <v>20</v>
      </c>
      <c r="C9" s="10">
        <v>34675</v>
      </c>
      <c r="D9" s="10">
        <v>24794.3</v>
      </c>
      <c r="E9" s="10">
        <f t="shared" si="0"/>
        <v>71.504830569574622</v>
      </c>
      <c r="F9" s="10">
        <v>25533.4</v>
      </c>
      <c r="G9" s="10">
        <f t="shared" si="1"/>
        <v>97.105360038224433</v>
      </c>
    </row>
    <row r="10" spans="1:7" s="7" customFormat="1" ht="32.1" customHeight="1" x14ac:dyDescent="0.2">
      <c r="A10" s="4" t="s">
        <v>21</v>
      </c>
      <c r="B10" s="5" t="s">
        <v>22</v>
      </c>
      <c r="C10" s="6">
        <f>C14+C11+C13+C12</f>
        <v>49124</v>
      </c>
      <c r="D10" s="6">
        <f>SUM(D11:D14)</f>
        <v>51635.4</v>
      </c>
      <c r="E10" s="6">
        <f t="shared" si="0"/>
        <v>105.11236869961729</v>
      </c>
      <c r="F10" s="6">
        <f>SUM(F11:F14)</f>
        <v>45137.799999999996</v>
      </c>
      <c r="G10" s="6">
        <f t="shared" si="1"/>
        <v>114.39503032934704</v>
      </c>
    </row>
    <row r="11" spans="1:7" s="7" customFormat="1" ht="50.1" customHeight="1" x14ac:dyDescent="0.2">
      <c r="A11" s="8" t="s">
        <v>23</v>
      </c>
      <c r="B11" s="9" t="s">
        <v>24</v>
      </c>
      <c r="C11" s="10">
        <v>15166</v>
      </c>
      <c r="D11" s="10">
        <v>14734.6</v>
      </c>
      <c r="E11" s="10">
        <f t="shared" si="0"/>
        <v>97.155479361730187</v>
      </c>
      <c r="F11" s="10">
        <v>18796.5</v>
      </c>
      <c r="G11" s="10">
        <f t="shared" si="1"/>
        <v>78.390125821296522</v>
      </c>
    </row>
    <row r="12" spans="1:7" s="7" customFormat="1" ht="50.25" customHeight="1" x14ac:dyDescent="0.2">
      <c r="A12" s="8" t="s">
        <v>25</v>
      </c>
      <c r="B12" s="9" t="s">
        <v>26</v>
      </c>
      <c r="C12" s="10">
        <v>0</v>
      </c>
      <c r="D12" s="10">
        <v>60.7</v>
      </c>
      <c r="E12" s="12" t="s">
        <v>27</v>
      </c>
      <c r="F12" s="10">
        <v>-297.39999999999998</v>
      </c>
      <c r="G12" s="10">
        <f t="shared" si="1"/>
        <v>-20.410221923335577</v>
      </c>
    </row>
    <row r="13" spans="1:7" s="7" customFormat="1" ht="54" customHeight="1" x14ac:dyDescent="0.2">
      <c r="A13" s="8" t="s">
        <v>28</v>
      </c>
      <c r="B13" s="9" t="s">
        <v>29</v>
      </c>
      <c r="C13" s="10">
        <v>20974</v>
      </c>
      <c r="D13" s="10">
        <v>25624.5</v>
      </c>
      <c r="E13" s="10">
        <f t="shared" si="0"/>
        <v>122.17268999713932</v>
      </c>
      <c r="F13" s="10">
        <v>19685</v>
      </c>
      <c r="G13" s="10">
        <f t="shared" si="1"/>
        <v>130.17272034544069</v>
      </c>
    </row>
    <row r="14" spans="1:7" s="7" customFormat="1" ht="71.099999999999994" customHeight="1" x14ac:dyDescent="0.2">
      <c r="A14" s="8" t="s">
        <v>30</v>
      </c>
      <c r="B14" s="13" t="s">
        <v>31</v>
      </c>
      <c r="C14" s="10">
        <v>12984</v>
      </c>
      <c r="D14" s="10">
        <v>11215.6</v>
      </c>
      <c r="E14" s="10">
        <f>D14/C14%</f>
        <v>86.380160197165736</v>
      </c>
      <c r="F14" s="10">
        <v>6953.7</v>
      </c>
      <c r="G14" s="10">
        <f t="shared" si="1"/>
        <v>161.2896731236608</v>
      </c>
    </row>
    <row r="15" spans="1:7" s="7" customFormat="1" ht="38.450000000000003" customHeight="1" x14ac:dyDescent="0.2">
      <c r="A15" s="4" t="s">
        <v>32</v>
      </c>
      <c r="B15" s="14" t="s">
        <v>33</v>
      </c>
      <c r="C15" s="6">
        <f>C16+C17</f>
        <v>141293</v>
      </c>
      <c r="D15" s="6">
        <f>D16+D17</f>
        <v>54905.599999999999</v>
      </c>
      <c r="E15" s="6">
        <f t="shared" si="0"/>
        <v>38.859391477284788</v>
      </c>
      <c r="F15" s="6">
        <f>F16+F17</f>
        <v>35986.300000000003</v>
      </c>
      <c r="G15" s="6">
        <f t="shared" si="1"/>
        <v>152.57361829362839</v>
      </c>
    </row>
    <row r="16" spans="1:7" s="7" customFormat="1" ht="39.6" customHeight="1" x14ac:dyDescent="0.2">
      <c r="A16" s="15" t="s">
        <v>34</v>
      </c>
      <c r="B16" s="16" t="s">
        <v>35</v>
      </c>
      <c r="C16" s="17">
        <v>53145</v>
      </c>
      <c r="D16" s="17">
        <v>12068.6</v>
      </c>
      <c r="E16" s="17">
        <f>D16/C16%</f>
        <v>22.708815504751151</v>
      </c>
      <c r="F16" s="17">
        <v>3881.9</v>
      </c>
      <c r="G16" s="17">
        <f t="shared" si="1"/>
        <v>310.89414977201886</v>
      </c>
    </row>
    <row r="17" spans="1:7" s="7" customFormat="1" ht="36" customHeight="1" x14ac:dyDescent="0.2">
      <c r="A17" s="15" t="s">
        <v>36</v>
      </c>
      <c r="B17" s="16" t="s">
        <v>37</v>
      </c>
      <c r="C17" s="17">
        <v>88148</v>
      </c>
      <c r="D17" s="17">
        <v>42837</v>
      </c>
      <c r="E17" s="17">
        <f>D17/C17%</f>
        <v>48.596678313745066</v>
      </c>
      <c r="F17" s="17">
        <v>32104.400000000001</v>
      </c>
      <c r="G17" s="17">
        <f t="shared" si="1"/>
        <v>133.43030861813332</v>
      </c>
    </row>
    <row r="18" spans="1:7" s="7" customFormat="1" ht="15.75" x14ac:dyDescent="0.2">
      <c r="A18" s="4" t="s">
        <v>38</v>
      </c>
      <c r="B18" s="5" t="s">
        <v>39</v>
      </c>
      <c r="C18" s="6">
        <v>7111</v>
      </c>
      <c r="D18" s="6">
        <v>6190.5</v>
      </c>
      <c r="E18" s="6">
        <f t="shared" si="0"/>
        <v>87.055266488538891</v>
      </c>
      <c r="F18" s="6">
        <v>5044.6000000000004</v>
      </c>
      <c r="G18" s="6">
        <f t="shared" si="1"/>
        <v>122.71537882091741</v>
      </c>
    </row>
    <row r="19" spans="1:7" s="7" customFormat="1" ht="81.75" customHeight="1" x14ac:dyDescent="0.2">
      <c r="A19" s="4" t="s">
        <v>40</v>
      </c>
      <c r="B19" s="5" t="s">
        <v>41</v>
      </c>
      <c r="C19" s="6">
        <f>C20+C28+C26+C27</f>
        <v>31505</v>
      </c>
      <c r="D19" s="6">
        <f>D20+D28+D26+D27</f>
        <v>23764.699999999993</v>
      </c>
      <c r="E19" s="6">
        <f>D19/C19%</f>
        <v>75.43151880653862</v>
      </c>
      <c r="F19" s="6">
        <f>F20+F28+F26+F27</f>
        <v>24727.3</v>
      </c>
      <c r="G19" s="6">
        <f t="shared" si="1"/>
        <v>96.10713664654044</v>
      </c>
    </row>
    <row r="20" spans="1:7" s="7" customFormat="1" ht="198.75" customHeight="1" x14ac:dyDescent="0.2">
      <c r="A20" s="8" t="s">
        <v>42</v>
      </c>
      <c r="B20" s="9" t="s">
        <v>43</v>
      </c>
      <c r="C20" s="10">
        <f>SUM(C22:C25)</f>
        <v>29810</v>
      </c>
      <c r="D20" s="10">
        <f>SUM(D22:D25)</f>
        <v>21461.299999999996</v>
      </c>
      <c r="E20" s="10">
        <f t="shared" si="0"/>
        <v>71.993626299899347</v>
      </c>
      <c r="F20" s="10">
        <f>SUM(F22:F25)</f>
        <v>22806.1</v>
      </c>
      <c r="G20" s="10">
        <f t="shared" si="1"/>
        <v>94.103332003279817</v>
      </c>
    </row>
    <row r="21" spans="1:7" s="7" customFormat="1" ht="21" customHeight="1" x14ac:dyDescent="0.2">
      <c r="A21" s="4"/>
      <c r="B21" s="18" t="s">
        <v>44</v>
      </c>
      <c r="C21" s="6"/>
      <c r="D21" s="6"/>
      <c r="E21" s="6"/>
      <c r="F21" s="6"/>
      <c r="G21" s="6"/>
    </row>
    <row r="22" spans="1:7" s="7" customFormat="1" ht="138.94999999999999" customHeight="1" x14ac:dyDescent="0.2">
      <c r="A22" s="19" t="s">
        <v>45</v>
      </c>
      <c r="B22" s="20" t="s">
        <v>46</v>
      </c>
      <c r="C22" s="21">
        <v>17750</v>
      </c>
      <c r="D22" s="21">
        <v>13548</v>
      </c>
      <c r="E22" s="21">
        <f t="shared" si="0"/>
        <v>76.326760563380276</v>
      </c>
      <c r="F22" s="21">
        <v>14493.6</v>
      </c>
      <c r="G22" s="21">
        <f t="shared" si="1"/>
        <v>93.475741016724612</v>
      </c>
    </row>
    <row r="23" spans="1:7" s="7" customFormat="1" ht="191.1" customHeight="1" x14ac:dyDescent="0.2">
      <c r="A23" s="19" t="s">
        <v>47</v>
      </c>
      <c r="B23" s="20" t="s">
        <v>48</v>
      </c>
      <c r="C23" s="21">
        <v>4500</v>
      </c>
      <c r="D23" s="21">
        <v>2840.6</v>
      </c>
      <c r="E23" s="21">
        <f t="shared" si="0"/>
        <v>63.124444444444443</v>
      </c>
      <c r="F23" s="21">
        <v>3342.7</v>
      </c>
      <c r="G23" s="21">
        <f t="shared" si="1"/>
        <v>84.979208424327638</v>
      </c>
    </row>
    <row r="24" spans="1:7" s="7" customFormat="1" ht="198.6" customHeight="1" x14ac:dyDescent="0.2">
      <c r="A24" s="19" t="s">
        <v>49</v>
      </c>
      <c r="B24" s="20" t="s">
        <v>50</v>
      </c>
      <c r="C24" s="21">
        <v>1018</v>
      </c>
      <c r="D24" s="21">
        <v>748.6</v>
      </c>
      <c r="E24" s="21">
        <f t="shared" si="0"/>
        <v>73.536345776031439</v>
      </c>
      <c r="F24" s="21">
        <v>731.7</v>
      </c>
      <c r="G24" s="21">
        <f t="shared" si="1"/>
        <v>102.30968976356431</v>
      </c>
    </row>
    <row r="25" spans="1:7" s="7" customFormat="1" ht="105" customHeight="1" x14ac:dyDescent="0.2">
      <c r="A25" s="19" t="s">
        <v>51</v>
      </c>
      <c r="B25" s="22" t="s">
        <v>52</v>
      </c>
      <c r="C25" s="21">
        <v>6542</v>
      </c>
      <c r="D25" s="21">
        <v>4324.1000000000004</v>
      </c>
      <c r="E25" s="21">
        <f t="shared" si="0"/>
        <v>66.097523693060225</v>
      </c>
      <c r="F25" s="21">
        <v>4238.1000000000004</v>
      </c>
      <c r="G25" s="21">
        <f t="shared" si="1"/>
        <v>102.02921120313349</v>
      </c>
    </row>
    <row r="26" spans="1:7" s="7" customFormat="1" ht="122.25" customHeight="1" x14ac:dyDescent="0.2">
      <c r="A26" s="15" t="s">
        <v>53</v>
      </c>
      <c r="B26" s="23" t="s">
        <v>54</v>
      </c>
      <c r="C26" s="17">
        <v>0</v>
      </c>
      <c r="D26" s="17">
        <v>0.3</v>
      </c>
      <c r="E26" s="17" t="s">
        <v>27</v>
      </c>
      <c r="F26" s="17">
        <v>0</v>
      </c>
      <c r="G26" s="26" t="s">
        <v>27</v>
      </c>
    </row>
    <row r="27" spans="1:7" s="7" customFormat="1" ht="60.75" customHeight="1" x14ac:dyDescent="0.2">
      <c r="A27" s="15" t="s">
        <v>55</v>
      </c>
      <c r="B27" s="23" t="s">
        <v>56</v>
      </c>
      <c r="C27" s="17">
        <v>820</v>
      </c>
      <c r="D27" s="17">
        <v>820.8</v>
      </c>
      <c r="E27" s="17">
        <f t="shared" si="0"/>
        <v>100.09756097560975</v>
      </c>
      <c r="F27" s="17">
        <v>890.5</v>
      </c>
      <c r="G27" s="17">
        <f t="shared" si="1"/>
        <v>92.172936552498598</v>
      </c>
    </row>
    <row r="28" spans="1:7" s="7" customFormat="1" ht="182.25" customHeight="1" x14ac:dyDescent="0.2">
      <c r="A28" s="15" t="s">
        <v>57</v>
      </c>
      <c r="B28" s="23" t="s">
        <v>58</v>
      </c>
      <c r="C28" s="17">
        <v>875</v>
      </c>
      <c r="D28" s="17">
        <v>1482.3</v>
      </c>
      <c r="E28" s="17">
        <f>D28/C28%</f>
        <v>169.40571428571428</v>
      </c>
      <c r="F28" s="17">
        <v>1030.7</v>
      </c>
      <c r="G28" s="17">
        <f t="shared" si="1"/>
        <v>143.81488308916269</v>
      </c>
    </row>
    <row r="29" spans="1:7" s="7" customFormat="1" ht="42.75" customHeight="1" x14ac:dyDescent="0.2">
      <c r="A29" s="4" t="s">
        <v>59</v>
      </c>
      <c r="B29" s="5" t="s">
        <v>60</v>
      </c>
      <c r="C29" s="6">
        <f>C30</f>
        <v>1447</v>
      </c>
      <c r="D29" s="6">
        <f>D30</f>
        <v>825.7</v>
      </c>
      <c r="E29" s="6">
        <f t="shared" si="0"/>
        <v>57.062888735314445</v>
      </c>
      <c r="F29" s="6">
        <f>F30</f>
        <v>3647</v>
      </c>
      <c r="G29" s="6">
        <f t="shared" si="1"/>
        <v>22.640526460104198</v>
      </c>
    </row>
    <row r="30" spans="1:7" s="7" customFormat="1" ht="48.2" customHeight="1" x14ac:dyDescent="0.2">
      <c r="A30" s="15" t="s">
        <v>61</v>
      </c>
      <c r="B30" s="23" t="s">
        <v>62</v>
      </c>
      <c r="C30" s="17">
        <v>1447</v>
      </c>
      <c r="D30" s="17">
        <v>825.7</v>
      </c>
      <c r="E30" s="17">
        <f t="shared" si="0"/>
        <v>57.062888735314445</v>
      </c>
      <c r="F30" s="17">
        <v>3647</v>
      </c>
      <c r="G30" s="17">
        <f t="shared" si="1"/>
        <v>22.640526460104198</v>
      </c>
    </row>
    <row r="31" spans="1:7" s="7" customFormat="1" ht="69.95" customHeight="1" x14ac:dyDescent="0.2">
      <c r="A31" s="4" t="s">
        <v>63</v>
      </c>
      <c r="B31" s="5" t="s">
        <v>64</v>
      </c>
      <c r="C31" s="6">
        <f>C32+C33</f>
        <v>42628</v>
      </c>
      <c r="D31" s="6">
        <f>D32+D33</f>
        <v>43308.4</v>
      </c>
      <c r="E31" s="6">
        <f t="shared" si="0"/>
        <v>101.59613399643428</v>
      </c>
      <c r="F31" s="6">
        <f>F32+F33</f>
        <v>23564.3</v>
      </c>
      <c r="G31" s="6">
        <f t="shared" si="1"/>
        <v>183.7881880641479</v>
      </c>
    </row>
    <row r="32" spans="1:7" s="7" customFormat="1" ht="38.25" customHeight="1" x14ac:dyDescent="0.2">
      <c r="A32" s="15" t="s">
        <v>65</v>
      </c>
      <c r="B32" s="24" t="s">
        <v>66</v>
      </c>
      <c r="C32" s="17">
        <v>42307</v>
      </c>
      <c r="D32" s="17">
        <v>42646.9</v>
      </c>
      <c r="E32" s="17">
        <f t="shared" si="0"/>
        <v>100.80341314676059</v>
      </c>
      <c r="F32" s="17">
        <v>21316.799999999999</v>
      </c>
      <c r="G32" s="17">
        <f t="shared" si="1"/>
        <v>200.06239210388051</v>
      </c>
    </row>
    <row r="33" spans="1:7" s="7" customFormat="1" ht="33.950000000000003" customHeight="1" x14ac:dyDescent="0.2">
      <c r="A33" s="15" t="s">
        <v>67</v>
      </c>
      <c r="B33" s="24" t="s">
        <v>68</v>
      </c>
      <c r="C33" s="17">
        <v>321</v>
      </c>
      <c r="D33" s="17">
        <v>661.5</v>
      </c>
      <c r="E33" s="17">
        <f t="shared" si="0"/>
        <v>206.07476635514018</v>
      </c>
      <c r="F33" s="17">
        <v>2247.5</v>
      </c>
      <c r="G33" s="17">
        <f t="shared" si="1"/>
        <v>29.432703003337039</v>
      </c>
    </row>
    <row r="34" spans="1:7" s="7" customFormat="1" ht="57" customHeight="1" x14ac:dyDescent="0.2">
      <c r="A34" s="4" t="s">
        <v>69</v>
      </c>
      <c r="B34" s="5" t="s">
        <v>70</v>
      </c>
      <c r="C34" s="6">
        <f>C35+C36+C40</f>
        <v>4200</v>
      </c>
      <c r="D34" s="6">
        <f>D35+D36+D40</f>
        <v>4404.8999999999996</v>
      </c>
      <c r="E34" s="6">
        <f t="shared" si="0"/>
        <v>104.87857142857142</v>
      </c>
      <c r="F34" s="6">
        <f>F35+F36+F40</f>
        <v>5469.6</v>
      </c>
      <c r="G34" s="6">
        <f t="shared" si="1"/>
        <v>80.534225537516434</v>
      </c>
    </row>
    <row r="35" spans="1:7" s="7" customFormat="1" ht="186" customHeight="1" x14ac:dyDescent="0.2">
      <c r="A35" s="15" t="s">
        <v>71</v>
      </c>
      <c r="B35" s="25" t="s">
        <v>72</v>
      </c>
      <c r="C35" s="17">
        <f>1000</f>
        <v>1000</v>
      </c>
      <c r="D35" s="17">
        <v>237.1</v>
      </c>
      <c r="E35" s="17">
        <f>D35/C35%</f>
        <v>23.71</v>
      </c>
      <c r="F35" s="17">
        <v>1455.8</v>
      </c>
      <c r="G35" s="17">
        <f t="shared" si="1"/>
        <v>16.286577826624537</v>
      </c>
    </row>
    <row r="36" spans="1:7" s="7" customFormat="1" ht="79.5" customHeight="1" x14ac:dyDescent="0.2">
      <c r="A36" s="8" t="s">
        <v>73</v>
      </c>
      <c r="B36" s="9" t="s">
        <v>74</v>
      </c>
      <c r="C36" s="10">
        <f>SUM(C38:C39)</f>
        <v>3200</v>
      </c>
      <c r="D36" s="10">
        <f>SUM(D38:D39)</f>
        <v>3651.3999999999996</v>
      </c>
      <c r="E36" s="10">
        <f t="shared" si="0"/>
        <v>114.10624999999999</v>
      </c>
      <c r="F36" s="10">
        <f>SUM(F38:F39)</f>
        <v>3899.6000000000004</v>
      </c>
      <c r="G36" s="10">
        <f t="shared" si="1"/>
        <v>93.635244640475932</v>
      </c>
    </row>
    <row r="37" spans="1:7" s="7" customFormat="1" ht="18.75" customHeight="1" x14ac:dyDescent="0.2">
      <c r="A37" s="8"/>
      <c r="B37" s="18" t="s">
        <v>44</v>
      </c>
      <c r="C37" s="10"/>
      <c r="D37" s="10"/>
      <c r="E37" s="6"/>
      <c r="F37" s="10"/>
      <c r="G37" s="10"/>
    </row>
    <row r="38" spans="1:7" s="7" customFormat="1" ht="86.25" customHeight="1" x14ac:dyDescent="0.2">
      <c r="A38" s="19" t="s">
        <v>75</v>
      </c>
      <c r="B38" s="22" t="s">
        <v>76</v>
      </c>
      <c r="C38" s="21">
        <v>3000</v>
      </c>
      <c r="D38" s="21">
        <v>1980.6</v>
      </c>
      <c r="E38" s="21">
        <f t="shared" si="0"/>
        <v>66.02</v>
      </c>
      <c r="F38" s="21">
        <v>3062.9</v>
      </c>
      <c r="G38" s="21">
        <f t="shared" si="1"/>
        <v>64.664207123967472</v>
      </c>
    </row>
    <row r="39" spans="1:7" s="7" customFormat="1" ht="138.75" customHeight="1" x14ac:dyDescent="0.2">
      <c r="A39" s="19" t="s">
        <v>77</v>
      </c>
      <c r="B39" s="22" t="s">
        <v>78</v>
      </c>
      <c r="C39" s="21">
        <v>200</v>
      </c>
      <c r="D39" s="21">
        <v>1670.8</v>
      </c>
      <c r="E39" s="21">
        <f t="shared" si="0"/>
        <v>835.4</v>
      </c>
      <c r="F39" s="21">
        <v>836.7</v>
      </c>
      <c r="G39" s="21">
        <f t="shared" si="1"/>
        <v>199.68925540815104</v>
      </c>
    </row>
    <row r="40" spans="1:7" s="7" customFormat="1" ht="141.6" customHeight="1" x14ac:dyDescent="0.2">
      <c r="A40" s="15" t="s">
        <v>79</v>
      </c>
      <c r="B40" s="25" t="s">
        <v>80</v>
      </c>
      <c r="C40" s="17">
        <v>0</v>
      </c>
      <c r="D40" s="17">
        <v>516.4</v>
      </c>
      <c r="E40" s="26" t="s">
        <v>27</v>
      </c>
      <c r="F40" s="17">
        <v>114.2</v>
      </c>
      <c r="G40" s="17">
        <f t="shared" si="1"/>
        <v>452.18914185639221</v>
      </c>
    </row>
    <row r="41" spans="1:7" s="7" customFormat="1" ht="42" customHeight="1" x14ac:dyDescent="0.2">
      <c r="A41" s="4" t="s">
        <v>81</v>
      </c>
      <c r="B41" s="5" t="s">
        <v>82</v>
      </c>
      <c r="C41" s="6">
        <v>1607</v>
      </c>
      <c r="D41" s="6">
        <v>1180.7</v>
      </c>
      <c r="E41" s="6">
        <f t="shared" si="0"/>
        <v>73.472308649657748</v>
      </c>
      <c r="F41" s="6">
        <v>1396.5</v>
      </c>
      <c r="G41" s="6">
        <f t="shared" si="1"/>
        <v>84.547081990691012</v>
      </c>
    </row>
    <row r="42" spans="1:7" s="7" customFormat="1" ht="31.5" customHeight="1" x14ac:dyDescent="0.2">
      <c r="A42" s="4" t="s">
        <v>83</v>
      </c>
      <c r="B42" s="5" t="s">
        <v>84</v>
      </c>
      <c r="C42" s="6">
        <v>0</v>
      </c>
      <c r="D42" s="6">
        <v>0</v>
      </c>
      <c r="E42" s="27" t="s">
        <v>27</v>
      </c>
      <c r="F42" s="6">
        <v>1.7</v>
      </c>
      <c r="G42" s="6">
        <f t="shared" si="1"/>
        <v>0</v>
      </c>
    </row>
    <row r="43" spans="1:7" s="7" customFormat="1" ht="42" customHeight="1" x14ac:dyDescent="0.2">
      <c r="A43" s="53" t="s">
        <v>85</v>
      </c>
      <c r="B43" s="46" t="s">
        <v>86</v>
      </c>
      <c r="C43" s="47">
        <f>C44+C81+C84</f>
        <v>2565087.3000000003</v>
      </c>
      <c r="D43" s="47">
        <f>D44+D81+D84</f>
        <v>1618885.8000000003</v>
      </c>
      <c r="E43" s="47">
        <f t="shared" ref="E43:E80" si="2">D43/C43*100</f>
        <v>63.112308107408275</v>
      </c>
      <c r="F43" s="47">
        <f>F44+F81+F84</f>
        <v>1446221.5</v>
      </c>
      <c r="G43" s="47">
        <f t="shared" si="1"/>
        <v>111.93899413056715</v>
      </c>
    </row>
    <row r="44" spans="1:7" ht="64.5" customHeight="1" x14ac:dyDescent="0.25">
      <c r="A44" s="54" t="s">
        <v>87</v>
      </c>
      <c r="B44" s="28" t="s">
        <v>88</v>
      </c>
      <c r="C44" s="29">
        <f>C45+C49+C64+C78</f>
        <v>2563943.1</v>
      </c>
      <c r="D44" s="29">
        <f>D45+D49+D64+D78</f>
        <v>1617903.5000000002</v>
      </c>
      <c r="E44" s="29">
        <f t="shared" si="2"/>
        <v>63.102160886487702</v>
      </c>
      <c r="F44" s="29">
        <f>F45+F49+F64+F78</f>
        <v>1447679.7</v>
      </c>
      <c r="G44" s="29">
        <f t="shared" si="1"/>
        <v>111.75838826779159</v>
      </c>
    </row>
    <row r="45" spans="1:7" ht="47.25" x14ac:dyDescent="0.25">
      <c r="A45" s="54" t="s">
        <v>89</v>
      </c>
      <c r="B45" s="30" t="s">
        <v>90</v>
      </c>
      <c r="C45" s="29">
        <f>C46+C47+C48</f>
        <v>247383.2</v>
      </c>
      <c r="D45" s="29">
        <f>D46+D47+D48</f>
        <v>187288</v>
      </c>
      <c r="E45" s="29">
        <f>E46+E47+E48</f>
        <v>275.00024960146965</v>
      </c>
      <c r="F45" s="29">
        <f>F46+F47+F48</f>
        <v>203948</v>
      </c>
      <c r="G45" s="29">
        <f t="shared" si="1"/>
        <v>91.831251103222385</v>
      </c>
    </row>
    <row r="46" spans="1:7" ht="48.75" customHeight="1" x14ac:dyDescent="0.25">
      <c r="A46" s="32" t="s">
        <v>91</v>
      </c>
      <c r="B46" s="31" t="s">
        <v>92</v>
      </c>
      <c r="C46" s="32">
        <v>240383.2</v>
      </c>
      <c r="D46" s="32">
        <v>180288</v>
      </c>
      <c r="E46" s="32">
        <f t="shared" si="2"/>
        <v>75.000249601469648</v>
      </c>
      <c r="F46" s="32">
        <v>188255</v>
      </c>
      <c r="G46" s="32">
        <f t="shared" si="1"/>
        <v>95.767974290191503</v>
      </c>
    </row>
    <row r="47" spans="1:7" ht="61.5" customHeight="1" x14ac:dyDescent="0.25">
      <c r="A47" s="32" t="s">
        <v>93</v>
      </c>
      <c r="B47" s="31" t="s">
        <v>94</v>
      </c>
      <c r="C47" s="32">
        <v>5000</v>
      </c>
      <c r="D47" s="32">
        <v>5000</v>
      </c>
      <c r="E47" s="32">
        <f t="shared" si="2"/>
        <v>100</v>
      </c>
      <c r="F47" s="32">
        <v>10693</v>
      </c>
      <c r="G47" s="32">
        <f t="shared" si="1"/>
        <v>46.759562330496586</v>
      </c>
    </row>
    <row r="48" spans="1:7" ht="61.5" customHeight="1" x14ac:dyDescent="0.25">
      <c r="A48" s="32" t="s">
        <v>95</v>
      </c>
      <c r="B48" s="31" t="s">
        <v>96</v>
      </c>
      <c r="C48" s="32">
        <v>2000</v>
      </c>
      <c r="D48" s="32">
        <v>2000</v>
      </c>
      <c r="E48" s="32">
        <f t="shared" si="2"/>
        <v>100</v>
      </c>
      <c r="F48" s="32">
        <v>5000</v>
      </c>
      <c r="G48" s="32">
        <f t="shared" si="1"/>
        <v>40</v>
      </c>
    </row>
    <row r="49" spans="1:7" ht="63" x14ac:dyDescent="0.25">
      <c r="A49" s="54" t="s">
        <v>97</v>
      </c>
      <c r="B49" s="30" t="s">
        <v>98</v>
      </c>
      <c r="C49" s="29">
        <f>SUM(C51:C63)</f>
        <v>644561.50000000012</v>
      </c>
      <c r="D49" s="29">
        <f>SUM(D51:D63)</f>
        <v>330489.80000000005</v>
      </c>
      <c r="E49" s="29">
        <f t="shared" si="2"/>
        <v>51.273586771782057</v>
      </c>
      <c r="F49" s="29">
        <f>SUM(F50:F63)</f>
        <v>182937.9</v>
      </c>
      <c r="G49" s="29">
        <f t="shared" si="1"/>
        <v>180.65682398234597</v>
      </c>
    </row>
    <row r="50" spans="1:7" ht="63" x14ac:dyDescent="0.25">
      <c r="A50" s="61" t="s">
        <v>170</v>
      </c>
      <c r="B50" s="62" t="s">
        <v>100</v>
      </c>
      <c r="C50" s="32">
        <v>0</v>
      </c>
      <c r="D50" s="32">
        <v>0</v>
      </c>
      <c r="E50" s="32" t="s">
        <v>27</v>
      </c>
      <c r="F50" s="32">
        <v>54133</v>
      </c>
      <c r="G50" s="32">
        <f t="shared" si="1"/>
        <v>0</v>
      </c>
    </row>
    <row r="51" spans="1:7" ht="63" x14ac:dyDescent="0.25">
      <c r="A51" s="32" t="s">
        <v>99</v>
      </c>
      <c r="B51" s="31" t="s">
        <v>100</v>
      </c>
      <c r="C51" s="32">
        <v>26885.200000000001</v>
      </c>
      <c r="D51" s="32">
        <v>3240.2</v>
      </c>
      <c r="E51" s="32">
        <f t="shared" si="2"/>
        <v>12.051983991192179</v>
      </c>
      <c r="F51" s="32">
        <v>14920.2</v>
      </c>
      <c r="G51" s="32">
        <f t="shared" si="1"/>
        <v>21.716867066125118</v>
      </c>
    </row>
    <row r="52" spans="1:7" ht="207.2" customHeight="1" x14ac:dyDescent="0.25">
      <c r="A52" s="32" t="s">
        <v>101</v>
      </c>
      <c r="B52" s="31" t="s">
        <v>102</v>
      </c>
      <c r="C52" s="32">
        <v>51350.3</v>
      </c>
      <c r="D52" s="32">
        <v>35732.5</v>
      </c>
      <c r="E52" s="32">
        <f t="shared" si="2"/>
        <v>69.585766782277801</v>
      </c>
      <c r="F52" s="32">
        <v>58945.599999999999</v>
      </c>
      <c r="G52" s="32">
        <f t="shared" si="1"/>
        <v>60.619452512146793</v>
      </c>
    </row>
    <row r="53" spans="1:7" ht="168" customHeight="1" x14ac:dyDescent="0.25">
      <c r="A53" s="32" t="s">
        <v>103</v>
      </c>
      <c r="B53" s="33" t="s">
        <v>104</v>
      </c>
      <c r="C53" s="32">
        <v>4550.1000000000004</v>
      </c>
      <c r="D53" s="32">
        <v>2922.7</v>
      </c>
      <c r="E53" s="32">
        <f t="shared" si="2"/>
        <v>64.233753104327377</v>
      </c>
      <c r="F53" s="32">
        <v>2557.3000000000002</v>
      </c>
      <c r="G53" s="32">
        <f t="shared" si="1"/>
        <v>114.28850741015914</v>
      </c>
    </row>
    <row r="54" spans="1:7" ht="157.5" customHeight="1" x14ac:dyDescent="0.25">
      <c r="A54" s="34" t="s">
        <v>105</v>
      </c>
      <c r="B54" s="35" t="s">
        <v>106</v>
      </c>
      <c r="C54" s="32">
        <v>639.70000000000005</v>
      </c>
      <c r="D54" s="32">
        <v>0</v>
      </c>
      <c r="E54" s="32">
        <f t="shared" si="2"/>
        <v>0</v>
      </c>
      <c r="F54" s="32">
        <v>0</v>
      </c>
      <c r="G54" s="26" t="s">
        <v>27</v>
      </c>
    </row>
    <row r="55" spans="1:7" ht="126" x14ac:dyDescent="0.25">
      <c r="A55" s="34" t="s">
        <v>107</v>
      </c>
      <c r="B55" s="35" t="s">
        <v>108</v>
      </c>
      <c r="C55" s="32">
        <v>17961.8</v>
      </c>
      <c r="D55" s="32">
        <v>7955.8</v>
      </c>
      <c r="E55" s="32">
        <f t="shared" si="2"/>
        <v>44.292888240599495</v>
      </c>
      <c r="F55" s="32">
        <v>8716.1</v>
      </c>
      <c r="G55" s="32">
        <f t="shared" si="1"/>
        <v>91.277061988733493</v>
      </c>
    </row>
    <row r="56" spans="1:7" ht="141.75" x14ac:dyDescent="0.25">
      <c r="A56" s="34" t="s">
        <v>109</v>
      </c>
      <c r="B56" s="35" t="s">
        <v>110</v>
      </c>
      <c r="C56" s="32">
        <v>98896.3</v>
      </c>
      <c r="D56" s="32">
        <v>98896.3</v>
      </c>
      <c r="E56" s="32">
        <f t="shared" si="2"/>
        <v>100</v>
      </c>
      <c r="F56" s="32">
        <v>0</v>
      </c>
      <c r="G56" s="26" t="s">
        <v>27</v>
      </c>
    </row>
    <row r="57" spans="1:7" ht="63" x14ac:dyDescent="0.25">
      <c r="A57" s="15" t="s">
        <v>111</v>
      </c>
      <c r="B57" s="36" t="s">
        <v>112</v>
      </c>
      <c r="C57" s="32">
        <v>4669.6000000000004</v>
      </c>
      <c r="D57" s="32">
        <v>4669.5</v>
      </c>
      <c r="E57" s="32">
        <f t="shared" si="2"/>
        <v>99.997858488949802</v>
      </c>
      <c r="F57" s="32">
        <v>6299.7</v>
      </c>
      <c r="G57" s="32">
        <f t="shared" si="1"/>
        <v>74.12257726558407</v>
      </c>
    </row>
    <row r="58" spans="1:7" ht="31.5" x14ac:dyDescent="0.25">
      <c r="A58" s="15" t="s">
        <v>113</v>
      </c>
      <c r="B58" s="36" t="s">
        <v>114</v>
      </c>
      <c r="C58" s="32">
        <v>4645</v>
      </c>
      <c r="D58" s="32">
        <v>1234.0999999999999</v>
      </c>
      <c r="E58" s="32">
        <f t="shared" si="2"/>
        <v>26.568353067814854</v>
      </c>
      <c r="F58" s="32">
        <v>0</v>
      </c>
      <c r="G58" s="26" t="s">
        <v>27</v>
      </c>
    </row>
    <row r="59" spans="1:7" ht="63" x14ac:dyDescent="0.25">
      <c r="A59" s="15" t="s">
        <v>115</v>
      </c>
      <c r="B59" s="36" t="s">
        <v>116</v>
      </c>
      <c r="C59" s="32">
        <v>21585.1</v>
      </c>
      <c r="D59" s="32">
        <v>0</v>
      </c>
      <c r="E59" s="32">
        <f t="shared" si="2"/>
        <v>0</v>
      </c>
      <c r="F59" s="32">
        <v>0</v>
      </c>
      <c r="G59" s="26" t="s">
        <v>27</v>
      </c>
    </row>
    <row r="60" spans="1:7" ht="47.25" x14ac:dyDescent="0.25">
      <c r="A60" s="15" t="s">
        <v>117</v>
      </c>
      <c r="B60" s="36" t="s">
        <v>118</v>
      </c>
      <c r="C60" s="32">
        <v>5579.2</v>
      </c>
      <c r="D60" s="32">
        <v>2293.5</v>
      </c>
      <c r="E60" s="32">
        <f t="shared" si="2"/>
        <v>41.108044164037857</v>
      </c>
      <c r="F60" s="32">
        <v>534.79999999999995</v>
      </c>
      <c r="G60" s="32">
        <f t="shared" si="1"/>
        <v>428.85190725504862</v>
      </c>
    </row>
    <row r="61" spans="1:7" ht="63" x14ac:dyDescent="0.25">
      <c r="A61" s="15" t="s">
        <v>119</v>
      </c>
      <c r="B61" s="35" t="s">
        <v>120</v>
      </c>
      <c r="C61" s="32">
        <v>30388.9</v>
      </c>
      <c r="D61" s="32">
        <v>576.70000000000005</v>
      </c>
      <c r="E61" s="32">
        <f t="shared" si="2"/>
        <v>1.8977323957102759</v>
      </c>
      <c r="F61" s="32">
        <v>0</v>
      </c>
      <c r="G61" s="26" t="s">
        <v>27</v>
      </c>
    </row>
    <row r="62" spans="1:7" ht="63" x14ac:dyDescent="0.25">
      <c r="A62" s="15" t="s">
        <v>121</v>
      </c>
      <c r="B62" s="35" t="s">
        <v>122</v>
      </c>
      <c r="C62" s="32">
        <v>307839.7</v>
      </c>
      <c r="D62" s="32">
        <v>112884.5</v>
      </c>
      <c r="E62" s="32">
        <f t="shared" si="2"/>
        <v>36.669896702731975</v>
      </c>
      <c r="F62" s="32">
        <v>13275.7</v>
      </c>
      <c r="G62" s="32">
        <f t="shared" si="1"/>
        <v>850.30921156699833</v>
      </c>
    </row>
    <row r="63" spans="1:7" ht="31.5" x14ac:dyDescent="0.25">
      <c r="A63" s="33" t="s">
        <v>123</v>
      </c>
      <c r="B63" s="31" t="s">
        <v>124</v>
      </c>
      <c r="C63" s="32">
        <v>69570.600000000006</v>
      </c>
      <c r="D63" s="32">
        <v>60084</v>
      </c>
      <c r="E63" s="32">
        <f t="shared" si="2"/>
        <v>86.364067580270969</v>
      </c>
      <c r="F63" s="32">
        <v>23555.5</v>
      </c>
      <c r="G63" s="32">
        <f t="shared" si="1"/>
        <v>255.07418649572287</v>
      </c>
    </row>
    <row r="64" spans="1:7" ht="68.25" customHeight="1" x14ac:dyDescent="0.25">
      <c r="A64" s="54" t="s">
        <v>125</v>
      </c>
      <c r="B64" s="30" t="s">
        <v>126</v>
      </c>
      <c r="C64" s="29">
        <f>SUM(C65:C77)</f>
        <v>1580120.6</v>
      </c>
      <c r="D64" s="29">
        <f>SUM(D65:D77)</f>
        <v>1075100.9000000001</v>
      </c>
      <c r="E64" s="29">
        <f t="shared" si="2"/>
        <v>68.039167390134665</v>
      </c>
      <c r="F64" s="29">
        <f>SUM(F65:F77)</f>
        <v>997041.29999999993</v>
      </c>
      <c r="G64" s="29">
        <f t="shared" si="1"/>
        <v>107.82912402926542</v>
      </c>
    </row>
    <row r="65" spans="1:7" ht="63" x14ac:dyDescent="0.25">
      <c r="A65" s="33" t="s">
        <v>127</v>
      </c>
      <c r="B65" s="31" t="s">
        <v>128</v>
      </c>
      <c r="C65" s="32">
        <v>5815</v>
      </c>
      <c r="D65" s="32">
        <v>2696.2</v>
      </c>
      <c r="E65" s="32">
        <f t="shared" si="2"/>
        <v>46.366294067067926</v>
      </c>
      <c r="F65" s="32">
        <v>2806.6</v>
      </c>
      <c r="G65" s="32">
        <f t="shared" si="1"/>
        <v>96.066414879213283</v>
      </c>
    </row>
    <row r="66" spans="1:7" ht="78.75" x14ac:dyDescent="0.25">
      <c r="A66" s="33" t="s">
        <v>129</v>
      </c>
      <c r="B66" s="31" t="s">
        <v>130</v>
      </c>
      <c r="C66" s="32">
        <v>1187</v>
      </c>
      <c r="D66" s="32">
        <v>395.7</v>
      </c>
      <c r="E66" s="32">
        <f t="shared" si="2"/>
        <v>33.336141533277171</v>
      </c>
      <c r="F66" s="32">
        <v>636.70000000000005</v>
      </c>
      <c r="G66" s="32">
        <f t="shared" si="1"/>
        <v>62.14857860844981</v>
      </c>
    </row>
    <row r="67" spans="1:7" ht="78.75" x14ac:dyDescent="0.25">
      <c r="A67" s="33" t="s">
        <v>131</v>
      </c>
      <c r="B67" s="31" t="s">
        <v>132</v>
      </c>
      <c r="C67" s="32">
        <v>1389673.3</v>
      </c>
      <c r="D67" s="32">
        <v>963795.6</v>
      </c>
      <c r="E67" s="32">
        <f t="shared" si="2"/>
        <v>69.354113661102929</v>
      </c>
      <c r="F67" s="32">
        <v>878451.7</v>
      </c>
      <c r="G67" s="32">
        <f t="shared" si="1"/>
        <v>109.71526379879508</v>
      </c>
    </row>
    <row r="68" spans="1:7" ht="94.5" x14ac:dyDescent="0.25">
      <c r="A68" s="33" t="s">
        <v>133</v>
      </c>
      <c r="B68" s="31" t="s">
        <v>134</v>
      </c>
      <c r="C68" s="32">
        <v>18837</v>
      </c>
      <c r="D68" s="32">
        <v>11550.2</v>
      </c>
      <c r="E68" s="32">
        <f t="shared" si="2"/>
        <v>61.316557838296973</v>
      </c>
      <c r="F68" s="32">
        <v>9205.1</v>
      </c>
      <c r="G68" s="32">
        <f t="shared" si="1"/>
        <v>125.47609477354945</v>
      </c>
    </row>
    <row r="69" spans="1:7" ht="141.75" x14ac:dyDescent="0.25">
      <c r="A69" s="33" t="s">
        <v>135</v>
      </c>
      <c r="B69" s="31" t="s">
        <v>136</v>
      </c>
      <c r="C69" s="32">
        <v>6845</v>
      </c>
      <c r="D69" s="32">
        <v>2983.8</v>
      </c>
      <c r="E69" s="32">
        <f t="shared" si="2"/>
        <v>43.590942293645</v>
      </c>
      <c r="F69" s="32">
        <v>1894.2</v>
      </c>
      <c r="G69" s="32">
        <f t="shared" si="1"/>
        <v>157.52296484003801</v>
      </c>
    </row>
    <row r="70" spans="1:7" ht="126" x14ac:dyDescent="0.25">
      <c r="A70" s="33" t="s">
        <v>137</v>
      </c>
      <c r="B70" s="31" t="s">
        <v>138</v>
      </c>
      <c r="C70" s="32">
        <v>19150.5</v>
      </c>
      <c r="D70" s="32">
        <v>8193.6</v>
      </c>
      <c r="E70" s="32">
        <f t="shared" si="2"/>
        <v>42.785305866687558</v>
      </c>
      <c r="F70" s="32">
        <v>31361.4</v>
      </c>
      <c r="G70" s="32">
        <f t="shared" si="1"/>
        <v>26.126384663949949</v>
      </c>
    </row>
    <row r="71" spans="1:7" ht="126" x14ac:dyDescent="0.25">
      <c r="A71" s="33" t="s">
        <v>139</v>
      </c>
      <c r="B71" s="31" t="s">
        <v>140</v>
      </c>
      <c r="C71" s="32">
        <v>6.6</v>
      </c>
      <c r="D71" s="32">
        <v>6.6</v>
      </c>
      <c r="E71" s="32">
        <f t="shared" si="2"/>
        <v>100</v>
      </c>
      <c r="F71" s="32">
        <v>0</v>
      </c>
      <c r="G71" s="26" t="s">
        <v>27</v>
      </c>
    </row>
    <row r="72" spans="1:7" ht="78.75" x14ac:dyDescent="0.25">
      <c r="A72" s="15" t="s">
        <v>141</v>
      </c>
      <c r="B72" s="35" t="s">
        <v>142</v>
      </c>
      <c r="C72" s="32">
        <v>6457.4</v>
      </c>
      <c r="D72" s="32">
        <v>4447.1000000000004</v>
      </c>
      <c r="E72" s="32">
        <f t="shared" si="2"/>
        <v>68.868275157184016</v>
      </c>
      <c r="F72" s="32">
        <v>1298.7</v>
      </c>
      <c r="G72" s="32">
        <f t="shared" ref="G72:G84" si="3">D72/F72%</f>
        <v>342.42704242704247</v>
      </c>
    </row>
    <row r="73" spans="1:7" ht="63" x14ac:dyDescent="0.25">
      <c r="A73" s="33" t="s">
        <v>143</v>
      </c>
      <c r="B73" s="31" t="s">
        <v>144</v>
      </c>
      <c r="C73" s="32">
        <v>70061</v>
      </c>
      <c r="D73" s="32">
        <v>41951.3</v>
      </c>
      <c r="E73" s="32">
        <f t="shared" si="2"/>
        <v>59.87824895448253</v>
      </c>
      <c r="F73" s="32">
        <v>46123.7</v>
      </c>
      <c r="G73" s="32">
        <f t="shared" si="3"/>
        <v>90.953891383388594</v>
      </c>
    </row>
    <row r="74" spans="1:7" ht="150" customHeight="1" x14ac:dyDescent="0.25">
      <c r="A74" s="33" t="s">
        <v>145</v>
      </c>
      <c r="B74" s="31" t="s">
        <v>146</v>
      </c>
      <c r="C74" s="32">
        <v>54175.3</v>
      </c>
      <c r="D74" s="32">
        <v>36229</v>
      </c>
      <c r="E74" s="32">
        <f t="shared" si="2"/>
        <v>66.873649061472662</v>
      </c>
      <c r="F74" s="32">
        <v>22056.400000000001</v>
      </c>
      <c r="G74" s="32">
        <f t="shared" si="3"/>
        <v>164.25617961226672</v>
      </c>
    </row>
    <row r="75" spans="1:7" ht="94.5" x14ac:dyDescent="0.25">
      <c r="A75" s="33" t="s">
        <v>147</v>
      </c>
      <c r="B75" s="31" t="s">
        <v>148</v>
      </c>
      <c r="C75" s="32">
        <v>276</v>
      </c>
      <c r="D75" s="32">
        <v>250.8</v>
      </c>
      <c r="E75" s="32">
        <f t="shared" si="2"/>
        <v>90.869565217391312</v>
      </c>
      <c r="F75" s="32">
        <v>515.9</v>
      </c>
      <c r="G75" s="32">
        <f t="shared" si="3"/>
        <v>48.614072494669514</v>
      </c>
    </row>
    <row r="76" spans="1:7" ht="78.75" customHeight="1" x14ac:dyDescent="0.25">
      <c r="A76" s="33" t="s">
        <v>149</v>
      </c>
      <c r="B76" s="31" t="s">
        <v>150</v>
      </c>
      <c r="C76" s="32">
        <v>2156</v>
      </c>
      <c r="D76" s="32">
        <v>1701.7</v>
      </c>
      <c r="E76" s="32">
        <f t="shared" si="2"/>
        <v>78.928571428571431</v>
      </c>
      <c r="F76" s="32">
        <v>1691</v>
      </c>
      <c r="G76" s="32">
        <f t="shared" si="3"/>
        <v>100.6327616794796</v>
      </c>
    </row>
    <row r="77" spans="1:7" ht="31.5" x14ac:dyDescent="0.25">
      <c r="A77" s="33" t="s">
        <v>151</v>
      </c>
      <c r="B77" s="31" t="s">
        <v>152</v>
      </c>
      <c r="C77" s="32">
        <v>5480.5</v>
      </c>
      <c r="D77" s="32">
        <v>899.3</v>
      </c>
      <c r="E77" s="32">
        <f t="shared" si="2"/>
        <v>16.409086762156736</v>
      </c>
      <c r="F77" s="32">
        <v>999.9</v>
      </c>
      <c r="G77" s="32">
        <f t="shared" si="3"/>
        <v>89.938993899389928</v>
      </c>
    </row>
    <row r="78" spans="1:7" ht="31.5" x14ac:dyDescent="0.25">
      <c r="A78" s="55" t="s">
        <v>153</v>
      </c>
      <c r="B78" s="37" t="s">
        <v>154</v>
      </c>
      <c r="C78" s="38">
        <f>C80</f>
        <v>91877.8</v>
      </c>
      <c r="D78" s="38">
        <f>D80</f>
        <v>25024.799999999999</v>
      </c>
      <c r="E78" s="38">
        <f t="shared" si="2"/>
        <v>27.237047469573717</v>
      </c>
      <c r="F78" s="38">
        <f>SUM(F79:F80)</f>
        <v>63752.5</v>
      </c>
      <c r="G78" s="38">
        <f t="shared" si="3"/>
        <v>39.253048900043133</v>
      </c>
    </row>
    <row r="79" spans="1:7" ht="141.75" x14ac:dyDescent="0.25">
      <c r="A79" s="63" t="s">
        <v>171</v>
      </c>
      <c r="B79" s="64" t="s">
        <v>172</v>
      </c>
      <c r="C79" s="26">
        <v>0</v>
      </c>
      <c r="D79" s="26">
        <v>0</v>
      </c>
      <c r="E79" s="26" t="s">
        <v>27</v>
      </c>
      <c r="F79" s="26">
        <v>50133.2</v>
      </c>
      <c r="G79" s="26">
        <f t="shared" si="3"/>
        <v>0</v>
      </c>
    </row>
    <row r="80" spans="1:7" ht="94.5" x14ac:dyDescent="0.25">
      <c r="A80" s="56" t="s">
        <v>155</v>
      </c>
      <c r="B80" s="39" t="s">
        <v>156</v>
      </c>
      <c r="C80" s="26">
        <v>91877.8</v>
      </c>
      <c r="D80" s="26">
        <v>25024.799999999999</v>
      </c>
      <c r="E80" s="26">
        <f t="shared" si="2"/>
        <v>27.237047469573717</v>
      </c>
      <c r="F80" s="26">
        <v>13619.3</v>
      </c>
      <c r="G80" s="26">
        <f t="shared" si="3"/>
        <v>183.74512640150377</v>
      </c>
    </row>
    <row r="81" spans="1:7" s="40" customFormat="1" ht="34.5" customHeight="1" x14ac:dyDescent="0.25">
      <c r="A81" s="55" t="s">
        <v>157</v>
      </c>
      <c r="B81" s="37" t="s">
        <v>158</v>
      </c>
      <c r="C81" s="38">
        <f>SUM(C82:C83)</f>
        <v>1144.2</v>
      </c>
      <c r="D81" s="38">
        <f>SUM(D82:D83)</f>
        <v>1144.2</v>
      </c>
      <c r="E81" s="38">
        <f>D81/C81*100</f>
        <v>100</v>
      </c>
      <c r="F81" s="38">
        <f>SUM(F82:F83)</f>
        <v>43.5</v>
      </c>
      <c r="G81" s="38">
        <f t="shared" si="3"/>
        <v>2630.344827586207</v>
      </c>
    </row>
    <row r="82" spans="1:7" s="40" customFormat="1" ht="101.25" customHeight="1" x14ac:dyDescent="0.25">
      <c r="A82" s="56" t="s">
        <v>159</v>
      </c>
      <c r="B82" s="39" t="s">
        <v>160</v>
      </c>
      <c r="C82" s="26">
        <v>190</v>
      </c>
      <c r="D82" s="26">
        <v>190</v>
      </c>
      <c r="E82" s="26">
        <f>D82/C82*100</f>
        <v>100</v>
      </c>
      <c r="F82" s="26">
        <v>0</v>
      </c>
      <c r="G82" s="26" t="s">
        <v>27</v>
      </c>
    </row>
    <row r="83" spans="1:7" s="40" customFormat="1" ht="51.95" customHeight="1" x14ac:dyDescent="0.25">
      <c r="A83" s="56" t="s">
        <v>161</v>
      </c>
      <c r="B83" s="39" t="s">
        <v>162</v>
      </c>
      <c r="C83" s="26">
        <v>954.2</v>
      </c>
      <c r="D83" s="26">
        <v>954.2</v>
      </c>
      <c r="E83" s="26">
        <f>D83/C83*100</f>
        <v>100</v>
      </c>
      <c r="F83" s="26">
        <v>43.5</v>
      </c>
      <c r="G83" s="26">
        <f t="shared" si="3"/>
        <v>2193.5632183908046</v>
      </c>
    </row>
    <row r="84" spans="1:7" ht="84" customHeight="1" x14ac:dyDescent="0.25">
      <c r="A84" s="55" t="s">
        <v>163</v>
      </c>
      <c r="B84" s="37" t="s">
        <v>164</v>
      </c>
      <c r="C84" s="38">
        <f>C85</f>
        <v>0</v>
      </c>
      <c r="D84" s="38">
        <f>D85</f>
        <v>-161.9</v>
      </c>
      <c r="E84" s="38" t="s">
        <v>27</v>
      </c>
      <c r="F84" s="38">
        <f>F85</f>
        <v>-1501.7</v>
      </c>
      <c r="G84" s="38">
        <f t="shared" si="3"/>
        <v>10.781114736631817</v>
      </c>
    </row>
    <row r="85" spans="1:7" ht="101.25" customHeight="1" x14ac:dyDescent="0.25">
      <c r="A85" s="57" t="s">
        <v>165</v>
      </c>
      <c r="B85" s="41" t="s">
        <v>166</v>
      </c>
      <c r="C85" s="26">
        <v>0</v>
      </c>
      <c r="D85" s="26">
        <v>-161.9</v>
      </c>
      <c r="E85" s="26" t="s">
        <v>27</v>
      </c>
      <c r="F85" s="26">
        <v>-1501.7</v>
      </c>
      <c r="G85" s="26">
        <f>D85/F85%</f>
        <v>10.781114736631817</v>
      </c>
    </row>
    <row r="86" spans="1:7" ht="37.700000000000003" customHeight="1" x14ac:dyDescent="0.25">
      <c r="A86" s="58" t="s">
        <v>27</v>
      </c>
      <c r="B86" s="59" t="s">
        <v>167</v>
      </c>
      <c r="C86" s="60">
        <f>C5+C43</f>
        <v>3915849.3000000003</v>
      </c>
      <c r="D86" s="60">
        <f>D5+D43</f>
        <v>2541701.4000000004</v>
      </c>
      <c r="E86" s="60">
        <f>D86/C86*100</f>
        <v>64.908049449196128</v>
      </c>
      <c r="F86" s="60">
        <f>F5+F43</f>
        <v>2192502.8000000003</v>
      </c>
      <c r="G86" s="60">
        <f>D86/F86%</f>
        <v>115.9269397512286</v>
      </c>
    </row>
    <row r="87" spans="1:7" x14ac:dyDescent="0.25">
      <c r="D87" s="42"/>
    </row>
    <row r="88" spans="1:7" x14ac:dyDescent="0.25">
      <c r="D88" s="42"/>
    </row>
  </sheetData>
  <mergeCells count="3">
    <mergeCell ref="B2:E2"/>
    <mergeCell ref="A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2024-12-12T11:23:59Z</dcterms:modified>
</cp:coreProperties>
</file>