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520" activeTab="0"/>
  </bookViews>
  <sheets>
    <sheet name="2016" sheetId="1" r:id="rId1"/>
  </sheets>
  <externalReferences>
    <externalReference r:id="rId4"/>
  </externalReferences>
  <definedNames>
    <definedName name="_xlnm.Print_Titles" localSheetId="0">'2016'!$A:$B</definedName>
  </definedNames>
  <calcPr fullCalcOnLoad="1"/>
</workbook>
</file>

<file path=xl/sharedStrings.xml><?xml version="1.0" encoding="utf-8"?>
<sst xmlns="http://schemas.openxmlformats.org/spreadsheetml/2006/main" count="264" uniqueCount="217">
  <si>
    <t>тыс.руб.</t>
  </si>
  <si>
    <t>Код бюдж. классиф.</t>
  </si>
  <si>
    <t>Наименование показателей</t>
  </si>
  <si>
    <t xml:space="preserve">Консолидированный бюджет  муниципальногоного района </t>
  </si>
  <si>
    <t>Бюджет муниципального района "Город Валуйки и Валуйский район"</t>
  </si>
  <si>
    <t>Всего по городским поселениям</t>
  </si>
  <si>
    <t>в том числе:</t>
  </si>
  <si>
    <t>Всего по сельским поселениям</t>
  </si>
  <si>
    <t xml:space="preserve">                                в том числе бюджеты сельских поселений:</t>
  </si>
  <si>
    <t>Всего по городским и сельским поселениям</t>
  </si>
  <si>
    <t>Бюджет городского поселения "Город Валуйки"</t>
  </si>
  <si>
    <t>Бюджет городского поселения "Посёлок Уразово"</t>
  </si>
  <si>
    <t xml:space="preserve"> Борчанского </t>
  </si>
  <si>
    <t xml:space="preserve">Бирючанского </t>
  </si>
  <si>
    <t xml:space="preserve">Герасимовского </t>
  </si>
  <si>
    <t xml:space="preserve">Двулученского </t>
  </si>
  <si>
    <t xml:space="preserve">Казинского </t>
  </si>
  <si>
    <t xml:space="preserve"> Колосковского </t>
  </si>
  <si>
    <t xml:space="preserve">Кукуевского </t>
  </si>
  <si>
    <t xml:space="preserve">Мандровского </t>
  </si>
  <si>
    <t>Насоновского</t>
  </si>
  <si>
    <t xml:space="preserve"> Принцевского </t>
  </si>
  <si>
    <t xml:space="preserve"> Рождественского </t>
  </si>
  <si>
    <t>Тимоновского</t>
  </si>
  <si>
    <t xml:space="preserve"> Шелаевского </t>
  </si>
  <si>
    <t xml:space="preserve"> Яблоновского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</si>
  <si>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</si>
  <si>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</si>
  <si>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</si>
  <si>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</si>
  <si>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</si>
  <si>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</si>
  <si>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</si>
  <si>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органов исполнительной власти местного самоуправления</t>
  </si>
  <si>
    <t>0105</t>
  </si>
  <si>
    <t>Судебная система</t>
  </si>
  <si>
    <t>0107</t>
  </si>
  <si>
    <t>Обеспечение проведения выборов и референдумов</t>
  </si>
  <si>
    <t>0111</t>
  </si>
  <si>
    <t xml:space="preserve">Обслуживание государственного и муниципального долга 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</si>
  <si>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</si>
  <si>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</si>
  <si>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</si>
  <si>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</si>
  <si>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</si>
  <si>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</si>
  <si>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</si>
  <si>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</si>
  <si>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</si>
  <si>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</si>
  <si>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</si>
  <si>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</si>
  <si>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</si>
  <si>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</si>
  <si>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</si>
  <si>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</si>
  <si>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</si>
  <si>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</si>
  <si>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0407</t>
  </si>
  <si>
    <t>Лесное хозяйство</t>
  </si>
  <si>
    <t>0408</t>
  </si>
  <si>
    <t>Транспорт</t>
  </si>
  <si>
    <t>0409</t>
  </si>
  <si>
    <t>Дорожное хозяйство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</si>
  <si>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</si>
  <si>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</si>
  <si>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</si>
  <si>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</si>
  <si>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</si>
  <si>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</si>
  <si>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</si>
  <si>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</si>
  <si>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</si>
  <si>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</si>
  <si>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</si>
  <si>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</si>
  <si>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</si>
  <si>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</si>
  <si>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</si>
  <si>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</si>
  <si>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</si>
  <si>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</si>
  <si>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</si>
  <si>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</si>
  <si>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</si>
  <si>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</si>
  <si>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</si>
  <si>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</si>
  <si>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</si>
  <si>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</si>
  <si>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0706</t>
  </si>
  <si>
    <t>Высшее профессиональное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</si>
  <si>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</si>
  <si>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</si>
  <si>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</si>
  <si>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</si>
  <si>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</si>
  <si>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</si>
  <si>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</si>
  <si>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</si>
  <si>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0802</t>
  </si>
  <si>
    <t>Кинематография</t>
  </si>
  <si>
    <t>0803</t>
  </si>
  <si>
    <t>Телевидение и радиовещание</t>
  </si>
  <si>
    <t>0900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</si>
  <si>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</si>
  <si>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</si>
  <si>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</si>
  <si>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</si>
  <si>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</si>
  <si>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 помощь</t>
  </si>
  <si>
    <t>0908</t>
  </si>
  <si>
    <t>Физическая культура  и спорт</t>
  </si>
  <si>
    <t>Другие вопросы в области здравоохранения, физической культуры и спорта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</si>
  <si>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</si>
  <si>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</si>
  <si>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</si>
  <si>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</si>
  <si>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</si>
  <si>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</si>
  <si>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</si>
  <si>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</si>
  <si>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</si>
  <si>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</si>
  <si>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</si>
  <si>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</si>
  <si>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Итого расходов</t>
  </si>
  <si>
    <t>Межбюджетные трансферты</t>
  </si>
  <si>
    <t>Иные межбюджетные трансферты</t>
  </si>
  <si>
    <t>ВСЕГО расходов по бюджету</t>
  </si>
  <si>
    <t>Собственные доходы, в том числе:</t>
  </si>
  <si>
    <t xml:space="preserve">   -Налоговые и неналоговые доходы</t>
  </si>
  <si>
    <t xml:space="preserve">   -Доходы от предпринимательской и иной приносящей доход деятельности </t>
  </si>
  <si>
    <t>Безвозмездные поступления, в том числе:</t>
  </si>
  <si>
    <t xml:space="preserve">  -Субвенции, межбюджетные трансферты (местный бюджет)</t>
  </si>
  <si>
    <t>х</t>
  </si>
  <si>
    <t xml:space="preserve">  -Субвенции, субсидии (обл. и фед.бюджет)</t>
  </si>
  <si>
    <t xml:space="preserve">  -Прочие безвозмездные поступления в бюджеты поселений от бюджетов муниципальных районов</t>
  </si>
  <si>
    <t xml:space="preserve">  -Дотации бюджетам муниципальных районов на выравнивание  бюджетной обеспеченности </t>
  </si>
  <si>
    <t xml:space="preserve">  -Дотации на выравнивание  бюджетной обеспеченности поселений (областной бюджет)</t>
  </si>
  <si>
    <t>Всего доходов по бюджету</t>
  </si>
  <si>
    <t>Дефицит(-), профицит (+)</t>
  </si>
  <si>
    <t>0113</t>
  </si>
  <si>
    <t>0909</t>
  </si>
  <si>
    <t xml:space="preserve">Здравоохранение </t>
  </si>
  <si>
    <t>1100</t>
  </si>
  <si>
    <t>1101</t>
  </si>
  <si>
    <t xml:space="preserve">Физическая культура </t>
  </si>
  <si>
    <t>1300</t>
  </si>
  <si>
    <t>1301</t>
  </si>
  <si>
    <t xml:space="preserve">Обслуживание внутреннего государственного и муниципального долга </t>
  </si>
  <si>
    <t>1200</t>
  </si>
  <si>
    <t>1201</t>
  </si>
  <si>
    <t>Средства массовой информации</t>
  </si>
  <si>
    <t xml:space="preserve">  в т.ч.:   ЗАГСы</t>
  </si>
  <si>
    <t>в т.ч.:    питание детские сады</t>
  </si>
  <si>
    <t xml:space="preserve">               питание школы</t>
  </si>
  <si>
    <t xml:space="preserve">              УДШИ</t>
  </si>
  <si>
    <t xml:space="preserve">                ВУСы</t>
  </si>
  <si>
    <t xml:space="preserve">                погребение</t>
  </si>
  <si>
    <t xml:space="preserve">                питание многодетных</t>
  </si>
  <si>
    <t xml:space="preserve">                капы по чистой питьевой  воде</t>
  </si>
  <si>
    <t xml:space="preserve">                капы стройка</t>
  </si>
  <si>
    <t xml:space="preserve">              культура (ДК)</t>
  </si>
  <si>
    <t xml:space="preserve">              культура (биб-ки)</t>
  </si>
  <si>
    <t>Иные межбюджетные трансферты (ДК)</t>
  </si>
  <si>
    <t>Иные межбюджетные трансферты (биб-ки)</t>
  </si>
  <si>
    <t>Дотации бюджетам субъектов Российской Федерации и муниципальных образований (Обл.б-т)</t>
  </si>
  <si>
    <t>Дотации бюджетам субъектов Российской Федерации и муниципальных образований (Мест.б-т)</t>
  </si>
  <si>
    <t xml:space="preserve">Дотации бюджетам субъектов Российской Федерации и муниципальных образований </t>
  </si>
  <si>
    <t>0804</t>
  </si>
  <si>
    <t xml:space="preserve">Другие вопросы в области культуры, кинематографии </t>
  </si>
  <si>
    <t>0401</t>
  </si>
  <si>
    <t>Общеэкономические вопросы</t>
  </si>
  <si>
    <t>0310</t>
  </si>
  <si>
    <t>Обеспечение пожарной безопасности</t>
  </si>
  <si>
    <t>Иные межбюджетные трансферты (уличное освещение)</t>
  </si>
  <si>
    <t>1105</t>
  </si>
  <si>
    <t>Другие вопросы в области физической культуры и спорта</t>
  </si>
  <si>
    <t xml:space="preserve">              уличное освещение</t>
  </si>
  <si>
    <t>0806</t>
  </si>
  <si>
    <t>Другие вопросы в области культуры, кинематографии, средств массовой информации</t>
  </si>
  <si>
    <t>Иные межбюджетные трансферты (питание Д/с,школы)</t>
  </si>
  <si>
    <t>0412</t>
  </si>
  <si>
    <t>Другие вопросы в области национальной экономики</t>
  </si>
  <si>
    <t>1202</t>
  </si>
  <si>
    <t>Периодическая печать и издательства</t>
  </si>
  <si>
    <t xml:space="preserve">  -Дотации на выравнивание  бюджетной обеспеченности поселений (местный бюджет)</t>
  </si>
  <si>
    <r>
      <t xml:space="preserve">Субвенции бюджетам субъектов Российской Федерации и муниципальных образований </t>
    </r>
    <r>
      <rPr>
        <i/>
        <sz val="10"/>
        <rFont val="Times New Roman"/>
        <family val="1"/>
      </rPr>
      <t>(ВУС)</t>
    </r>
  </si>
  <si>
    <r>
      <t xml:space="preserve">Субвенции бюджетам субъектов Российской Федерации и муниципальных образований </t>
    </r>
    <r>
      <rPr>
        <i/>
        <sz val="10"/>
        <rFont val="Times New Roman"/>
        <family val="1"/>
      </rPr>
      <t>(погребение)</t>
    </r>
  </si>
  <si>
    <r>
      <t xml:space="preserve">Субвенции бюджетам субъектов Российской Федерации и муниципальных образований </t>
    </r>
    <r>
      <rPr>
        <i/>
        <sz val="10"/>
        <rFont val="Times New Roman"/>
        <family val="1"/>
      </rPr>
      <t>(ЗАГС)</t>
    </r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</si>
  <si>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</si>
  <si>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</si>
  <si>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 (ремонт дорог)</t>
  </si>
  <si>
    <t>Содержание кладбищ</t>
  </si>
  <si>
    <t>Содержание мест для купания</t>
  </si>
  <si>
    <t>Межбюджетные трансферты (содержание мест для купания)</t>
  </si>
  <si>
    <t>Межбюджетные трансферты (содержание кладбищ)</t>
  </si>
  <si>
    <t>Межбюджетные трансферты (взнос на капитальный ремонт)</t>
  </si>
  <si>
    <t xml:space="preserve">            взнос на капремонт жилого фонда</t>
  </si>
  <si>
    <t>Иные межбюджетные трансферты (акцизы - на кап. ремонт дорог)</t>
  </si>
  <si>
    <t xml:space="preserve">              акцизы - на кап. ремонт дорог</t>
  </si>
  <si>
    <t>Иные межбюджетные трансферты (ФОК)</t>
  </si>
  <si>
    <t xml:space="preserve">             ФОК</t>
  </si>
  <si>
    <t>Показатели свода бюджета муниципального района "Город Валуйки и Валуйский район"по расходам на  2016 год</t>
  </si>
  <si>
    <t>Иные межбюджетные трансферты (контрольно-ревизионная)</t>
  </si>
  <si>
    <t>Ремонт дорог</t>
  </si>
  <si>
    <t>0314</t>
  </si>
  <si>
    <t>Другие вопросы в области национальной безопасности и правоохранительной деятельности</t>
  </si>
  <si>
    <t xml:space="preserve">               контрольно-ревизионная</t>
  </si>
  <si>
    <t>3650</t>
  </si>
  <si>
    <t>3801</t>
  </si>
  <si>
    <t>2598</t>
  </si>
  <si>
    <t>2705</t>
  </si>
  <si>
    <t>2936</t>
  </si>
  <si>
    <t>2816</t>
  </si>
  <si>
    <t xml:space="preserve">  -Прочие безвозмездные поступления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</si>
</sst>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1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justify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1" fontId="4" fillId="2" borderId="1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justify"/>
    </xf>
    <xf numFmtId="1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justify"/>
    </xf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21" xfId="0" applyFont="1" applyFill="1" applyBorder="1" applyAlignment="1">
      <alignment horizontal="justify"/>
    </xf>
    <xf numFmtId="0" fontId="9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Alignment="1">
      <alignment/>
    </xf>
    <xf numFmtId="164" fontId="4" fillId="0" borderId="1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justify"/>
    </xf>
    <xf numFmtId="1" fontId="10" fillId="0" borderId="10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" fontId="4" fillId="0" borderId="24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9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4" borderId="21" xfId="0" applyFill="1" applyBorder="1" applyAlignment="1">
      <alignment horizontal="center"/>
    </xf>
    <xf numFmtId="0" fontId="6" fillId="4" borderId="21" xfId="0" applyFont="1" applyFill="1" applyBorder="1" applyAlignment="1">
      <alignment horizontal="left" wrapText="1"/>
    </xf>
    <xf numFmtId="1" fontId="4" fillId="4" borderId="4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justify"/>
    </xf>
    <xf numFmtId="1" fontId="6" fillId="4" borderId="7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justify"/>
    </xf>
    <xf numFmtId="1" fontId="4" fillId="5" borderId="4" xfId="0" applyNumberFormat="1" applyFont="1" applyFill="1" applyBorder="1" applyAlignment="1">
      <alignment horizontal="center"/>
    </xf>
    <xf numFmtId="1" fontId="4" fillId="5" borderId="18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6" xfId="0" applyFont="1" applyFill="1" applyBorder="1" applyAlignment="1">
      <alignment/>
    </xf>
    <xf numFmtId="0" fontId="4" fillId="5" borderId="18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10" fillId="4" borderId="29" xfId="0" applyNumberFormat="1" applyFont="1" applyFill="1" applyBorder="1" applyAlignment="1">
      <alignment horizontal="center"/>
    </xf>
    <xf numFmtId="1" fontId="9" fillId="4" borderId="30" xfId="0" applyNumberFormat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49" fontId="9" fillId="4" borderId="32" xfId="0" applyNumberFormat="1" applyFont="1" applyFill="1" applyBorder="1" applyAlignment="1">
      <alignment horizontal="center"/>
    </xf>
    <xf numFmtId="49" fontId="9" fillId="4" borderId="31" xfId="0" applyNumberFormat="1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1" fontId="9" fillId="4" borderId="31" xfId="0" applyNumberFormat="1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164" fontId="4" fillId="5" borderId="27" xfId="0" applyNumberFormat="1" applyFont="1" applyFill="1" applyBorder="1" applyAlignment="1">
      <alignment horizontal="center"/>
    </xf>
    <xf numFmtId="164" fontId="4" fillId="5" borderId="33" xfId="0" applyNumberFormat="1" applyFont="1" applyFill="1" applyBorder="1" applyAlignment="1">
      <alignment horizontal="center"/>
    </xf>
    <xf numFmtId="1" fontId="4" fillId="6" borderId="34" xfId="0" applyNumberFormat="1" applyFont="1" applyFill="1" applyBorder="1" applyAlignment="1">
      <alignment horizontal="center"/>
    </xf>
    <xf numFmtId="1" fontId="4" fillId="6" borderId="35" xfId="0" applyNumberFormat="1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1" fontId="3" fillId="3" borderId="37" xfId="0" applyNumberFormat="1" applyFont="1" applyFill="1" applyBorder="1" applyAlignment="1">
      <alignment horizontal="center"/>
    </xf>
    <xf numFmtId="49" fontId="3" fillId="3" borderId="38" xfId="0" applyNumberFormat="1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" fontId="4" fillId="6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4" borderId="32" xfId="0" applyNumberFormat="1" applyFont="1" applyFill="1" applyBorder="1" applyAlignment="1">
      <alignment horizontal="center"/>
    </xf>
    <xf numFmtId="0" fontId="9" fillId="4" borderId="28" xfId="0" applyFont="1" applyFill="1" applyBorder="1" applyAlignment="1">
      <alignment horizontal="justify" wrapText="1"/>
    </xf>
    <xf numFmtId="1" fontId="9" fillId="0" borderId="9" xfId="0" applyNumberFormat="1" applyFont="1" applyFill="1" applyBorder="1" applyAlignment="1">
      <alignment horizontal="center"/>
    </xf>
    <xf numFmtId="1" fontId="4" fillId="2" borderId="39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4" fillId="2" borderId="4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justify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6" fillId="5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justify"/>
    </xf>
    <xf numFmtId="0" fontId="6" fillId="0" borderId="30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justify"/>
    </xf>
    <xf numFmtId="164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/>
    </xf>
    <xf numFmtId="164" fontId="4" fillId="5" borderId="9" xfId="0" applyNumberFormat="1" applyFont="1" applyFill="1" applyBorder="1" applyAlignment="1">
      <alignment horizontal="center"/>
    </xf>
    <xf numFmtId="1" fontId="3" fillId="3" borderId="3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2" borderId="21" xfId="0" applyNumberFormat="1" applyFont="1" applyFill="1" applyBorder="1" applyAlignment="1">
      <alignment horizontal="center"/>
    </xf>
    <xf numFmtId="1" fontId="4" fillId="2" borderId="41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49" fontId="6" fillId="7" borderId="10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1" fontId="6" fillId="7" borderId="9" xfId="0" applyNumberFormat="1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/>
    </xf>
    <xf numFmtId="1" fontId="9" fillId="0" borderId="43" xfId="0" applyNumberFormat="1" applyFont="1" applyFill="1" applyBorder="1" applyAlignment="1">
      <alignment horizontal="center"/>
    </xf>
    <xf numFmtId="1" fontId="9" fillId="0" borderId="44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41" xfId="0" applyFont="1" applyFill="1" applyBorder="1" applyAlignment="1">
      <alignment horizontal="center"/>
    </xf>
    <xf numFmtId="0" fontId="3" fillId="2" borderId="27" xfId="0" applyFont="1" applyFill="1" applyBorder="1" applyAlignment="1">
      <alignment wrapText="1"/>
    </xf>
    <xf numFmtId="0" fontId="6" fillId="0" borderId="41" xfId="0" applyFont="1" applyFill="1" applyBorder="1" applyAlignment="1">
      <alignment horizontal="justify"/>
    </xf>
    <xf numFmtId="0" fontId="9" fillId="0" borderId="41" xfId="0" applyFont="1" applyFill="1" applyBorder="1" applyAlignment="1">
      <alignment horizontal="justify"/>
    </xf>
    <xf numFmtId="0" fontId="6" fillId="7" borderId="41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justify" vertical="top"/>
    </xf>
    <xf numFmtId="0" fontId="4" fillId="0" borderId="48" xfId="0" applyFont="1" applyFill="1" applyBorder="1" applyAlignment="1">
      <alignment horizontal="justify" vertical="top"/>
    </xf>
    <xf numFmtId="0" fontId="4" fillId="0" borderId="2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48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5" fillId="0" borderId="37" xfId="0" applyFont="1" applyFill="1" applyBorder="1" applyAlignment="1">
      <alignment horizontal="justify" vertical="top"/>
    </xf>
    <xf numFmtId="0" fontId="0" fillId="0" borderId="49" xfId="0" applyBorder="1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5" borderId="21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5" borderId="21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4" fillId="7" borderId="21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1" fontId="4" fillId="5" borderId="26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4" fontId="4" fillId="5" borderId="17" xfId="0" applyNumberFormat="1" applyFont="1" applyFill="1" applyBorder="1" applyAlignment="1">
      <alignment horizontal="center"/>
    </xf>
    <xf numFmtId="1" fontId="4" fillId="4" borderId="17" xfId="0" applyNumberFormat="1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center"/>
    </xf>
    <xf numFmtId="1" fontId="10" fillId="4" borderId="17" xfId="0" applyNumberFormat="1" applyFont="1" applyFill="1" applyBorder="1" applyAlignment="1">
      <alignment horizontal="center"/>
    </xf>
    <xf numFmtId="1" fontId="10" fillId="4" borderId="49" xfId="0" applyNumberFormat="1" applyFont="1" applyFill="1" applyBorder="1" applyAlignment="1">
      <alignment horizontal="center"/>
    </xf>
    <xf numFmtId="164" fontId="4" fillId="3" borderId="37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justify" vertical="top"/>
    </xf>
    <xf numFmtId="0" fontId="4" fillId="0" borderId="51" xfId="0" applyFont="1" applyFill="1" applyBorder="1" applyAlignment="1">
      <alignment horizontal="justify" vertical="top"/>
    </xf>
    <xf numFmtId="0" fontId="4" fillId="2" borderId="5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4" fillId="5" borderId="41" xfId="0" applyNumberFormat="1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1" fontId="4" fillId="2" borderId="50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4" fillId="7" borderId="41" xfId="0" applyNumberFormat="1" applyFont="1" applyFill="1" applyBorder="1" applyAlignment="1">
      <alignment horizontal="center"/>
    </xf>
    <xf numFmtId="1" fontId="10" fillId="0" borderId="53" xfId="0" applyNumberFormat="1" applyFont="1" applyFill="1" applyBorder="1" applyAlignment="1">
      <alignment horizontal="center"/>
    </xf>
    <xf numFmtId="1" fontId="4" fillId="2" borderId="52" xfId="0" applyNumberFormat="1" applyFont="1" applyFill="1" applyBorder="1" applyAlignment="1">
      <alignment horizontal="center"/>
    </xf>
    <xf numFmtId="1" fontId="4" fillId="5" borderId="53" xfId="0" applyNumberFormat="1" applyFont="1" applyFill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4" borderId="53" xfId="0" applyNumberFormat="1" applyFont="1" applyFill="1" applyBorder="1" applyAlignment="1">
      <alignment horizontal="center"/>
    </xf>
    <xf numFmtId="1" fontId="10" fillId="0" borderId="53" xfId="0" applyNumberFormat="1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1" fontId="10" fillId="4" borderId="54" xfId="0" applyNumberFormat="1" applyFont="1" applyFill="1" applyBorder="1" applyAlignment="1">
      <alignment horizontal="center"/>
    </xf>
    <xf numFmtId="1" fontId="3" fillId="3" borderId="36" xfId="0" applyNumberFormat="1" applyFont="1" applyFill="1" applyBorder="1" applyAlignment="1">
      <alignment horizontal="center"/>
    </xf>
    <xf numFmtId="1" fontId="4" fillId="6" borderId="52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justify" vertical="top"/>
    </xf>
    <xf numFmtId="1" fontId="6" fillId="5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" fontId="4" fillId="5" borderId="9" xfId="0" applyNumberFormat="1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4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" fontId="4" fillId="6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7\mail_fin_upr\Documents%20and%20Settings\&#1040;&#1082;&#1091;&#1083;&#1086;&#1074;&#1072;&#1054;&#1053;\&#1056;&#1072;&#1073;&#1086;&#1095;&#1080;&#1081;%20&#1089;&#1090;&#1086;&#1083;\&#1054;&#1050;&#1057;&#1040;&#1053;&#1040;\&#1055;&#1054;&#1057;&#1045;&#1051;&#1045;&#1053;&#1048;&#1071;\&#1041;&#1070;&#1044;&#1046;&#1045;&#1058;%202010%20&#1043;&#1054;&#1044;\1-&#1077;%20&#1095;&#1090;&#1077;&#1085;&#1080;&#1077;%20&#1073;&#1102;&#1076;&#1078;&#1077;&#1090;&#1099;\&#1055;&#1088;&#1080;&#1083;&#1086;&#1078;&#1077;&#1085;&#1080;&#1103;%20&#1082;%20&#1084;&#1077;&#1089;.&#1086;&#1090;&#1095;&#1105;&#1090;&#1091;%20&#1087;&#1086;&#1089;&#1083;%20&#1091;&#1090;&#1086;&#1095;&#108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9сметный порядок"/>
      <sheetName val="№9Ураз."/>
      <sheetName val="№9Борч."/>
      <sheetName val="17"/>
      <sheetName val="11"/>
      <sheetName val="№10"/>
      <sheetName val="г.Валуйки"/>
      <sheetName val="Уразово"/>
      <sheetName val="11 мун.р."/>
      <sheetName val="11 мун.р. (2)"/>
      <sheetName val="№9 конс."/>
      <sheetName val="бир"/>
      <sheetName val="бор"/>
      <sheetName val="гер"/>
      <sheetName val="двул"/>
      <sheetName val="каз"/>
      <sheetName val="кол"/>
      <sheetName val="кук"/>
      <sheetName val="ман"/>
      <sheetName val="нас"/>
      <sheetName val="прин"/>
      <sheetName val="рожд"/>
      <sheetName val="тим"/>
      <sheetName val="шел"/>
      <sheetName val="яблон"/>
      <sheetName val="ураз"/>
      <sheetName val="г.В"/>
      <sheetName val="свод"/>
      <sheetName val="свод1"/>
      <sheetName val="№8"/>
      <sheetName val="№ 8 мун.р."/>
      <sheetName val="Лист4"/>
      <sheetName val="Лист5"/>
      <sheetName val="Лист3"/>
    </sheetNames>
    <sheetDataSet>
      <sheetData sheetId="25">
        <row r="68">
          <cell r="Z68">
            <v>0</v>
          </cell>
        </row>
      </sheetData>
      <sheetData sheetId="26">
        <row r="68">
          <cell r="Z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Y129"/>
  <sheetViews>
    <sheetView tabSelected="1" workbookViewId="0" topLeftCell="A1">
      <pane xSplit="2" ySplit="5" topLeftCell="C92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AH96" sqref="AH96"/>
    </sheetView>
  </sheetViews>
  <sheetFormatPr defaultColWidth="9.00390625" defaultRowHeight="12.75"/>
  <cols>
    <col min="1" max="1" width="6.25390625" style="70" customWidth="1"/>
    <col min="2" max="2" width="48.125" style="0" customWidth="1"/>
    <col min="3" max="3" width="13.125" style="0" customWidth="1"/>
    <col min="4" max="4" width="11.75390625" style="0" customWidth="1"/>
    <col min="5" max="5" width="10.375" style="0" hidden="1" customWidth="1"/>
    <col min="6" max="7" width="10.75390625" style="0" hidden="1" customWidth="1"/>
    <col min="8" max="8" width="10.375" style="0" hidden="1" customWidth="1"/>
    <col min="9" max="9" width="11.125" style="0" hidden="1" customWidth="1"/>
    <col min="10" max="10" width="7.625" style="0" hidden="1" customWidth="1"/>
    <col min="11" max="11" width="9.25390625" style="0" hidden="1" customWidth="1"/>
    <col min="12" max="12" width="9.375" style="0" hidden="1" customWidth="1"/>
    <col min="13" max="13" width="10.125" style="0" hidden="1" customWidth="1"/>
    <col min="14" max="14" width="9.625" style="0" hidden="1" customWidth="1"/>
    <col min="15" max="15" width="9.375" style="0" hidden="1" customWidth="1"/>
    <col min="16" max="17" width="0" style="0" hidden="1" customWidth="1"/>
    <col min="18" max="18" width="9.25390625" style="0" hidden="1" customWidth="1"/>
    <col min="19" max="19" width="9.875" style="0" hidden="1" customWidth="1"/>
    <col min="20" max="21" width="8.625" style="0" hidden="1" customWidth="1"/>
    <col min="22" max="22" width="10.25390625" style="0" hidden="1" customWidth="1"/>
    <col min="23" max="23" width="10.75390625" style="0" hidden="1" customWidth="1"/>
    <col min="24" max="24" width="12.125" style="0" hidden="1" customWidth="1"/>
    <col min="25" max="30" width="0" style="0" hidden="1" customWidth="1"/>
  </cols>
  <sheetData>
    <row r="1" spans="1:23" ht="54.75" customHeight="1">
      <c r="A1" s="285" t="s">
        <v>204</v>
      </c>
      <c r="B1" s="285"/>
      <c r="C1" s="285"/>
      <c r="D1" s="285"/>
      <c r="E1" s="1"/>
      <c r="F1" s="1"/>
      <c r="G1" s="1"/>
      <c r="H1" s="1"/>
      <c r="I1" s="1"/>
      <c r="J1" s="1"/>
      <c r="K1" s="1"/>
      <c r="L1" s="1"/>
      <c r="N1" s="196"/>
      <c r="O1" s="196"/>
      <c r="P1" s="196"/>
      <c r="Q1" s="196"/>
      <c r="R1" s="196" t="s">
        <v>0</v>
      </c>
      <c r="S1" s="1"/>
      <c r="T1" s="1"/>
      <c r="U1" s="1"/>
      <c r="V1" s="1"/>
      <c r="W1" s="1"/>
    </row>
    <row r="2" spans="1:23" ht="3.75" customHeight="1">
      <c r="A2" s="2"/>
      <c r="B2" s="2"/>
      <c r="C2" s="2"/>
      <c r="D2" s="2"/>
      <c r="E2" s="2"/>
      <c r="F2" s="2"/>
      <c r="G2" s="215"/>
      <c r="H2" s="215"/>
      <c r="I2" s="215"/>
      <c r="J2" s="215"/>
      <c r="K2" s="215"/>
      <c r="L2" s="215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5" ht="4.5" customHeight="1" thickBot="1">
      <c r="A3" s="219"/>
      <c r="B3" s="219"/>
      <c r="C3" s="3"/>
      <c r="D3" s="3"/>
      <c r="E3" s="3"/>
    </row>
    <row r="4" spans="1:23" ht="15.75" customHeight="1">
      <c r="A4" s="220" t="s">
        <v>1</v>
      </c>
      <c r="B4" s="222" t="s">
        <v>2</v>
      </c>
      <c r="C4" s="224" t="s">
        <v>3</v>
      </c>
      <c r="D4" s="272" t="s">
        <v>4</v>
      </c>
      <c r="E4" s="247" t="s">
        <v>5</v>
      </c>
      <c r="F4" s="213" t="s">
        <v>6</v>
      </c>
      <c r="G4" s="214"/>
      <c r="H4" s="216" t="s">
        <v>7</v>
      </c>
      <c r="I4" s="213" t="s">
        <v>8</v>
      </c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4"/>
      <c r="W4" s="216" t="s">
        <v>9</v>
      </c>
    </row>
    <row r="5" spans="1:23" ht="81.75" customHeight="1" thickBot="1">
      <c r="A5" s="221"/>
      <c r="B5" s="223"/>
      <c r="C5" s="225"/>
      <c r="D5" s="272"/>
      <c r="E5" s="248"/>
      <c r="F5" s="4" t="s">
        <v>10</v>
      </c>
      <c r="G5" s="5" t="s">
        <v>11</v>
      </c>
      <c r="H5" s="217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8" t="s">
        <v>25</v>
      </c>
      <c r="W5" s="217"/>
    </row>
    <row r="6" spans="1:23" s="17" customFormat="1" ht="17.25" customHeight="1">
      <c r="A6" s="9" t="s">
        <v>26</v>
      </c>
      <c r="B6" s="10" t="s">
        <v>27</v>
      </c>
      <c r="C6" s="226">
        <f aca="true" t="shared" si="0" ref="C6:C67">D6+E6+H6</f>
        <v>151910</v>
      </c>
      <c r="D6" s="15">
        <f>D7+D8+D9+D12+D13+D14+D15+D10+D11</f>
        <v>77847</v>
      </c>
      <c r="E6" s="249">
        <f aca="true" t="shared" si="1" ref="E6:E67">F6+G6</f>
        <v>23601</v>
      </c>
      <c r="F6" s="12">
        <f>F7+F8+F9+F12+F13+F14+F15+F10+F11</f>
        <v>15940</v>
      </c>
      <c r="G6" s="207">
        <f>G7+G8+G9+G12+G13+G14+G15+G10+G11</f>
        <v>7661</v>
      </c>
      <c r="H6" s="11">
        <f aca="true" t="shared" si="2" ref="H6:H67">I6+J6+K6+L6+M6+N6+O6+P6+Q6+R6+S6+T6+U6+V6</f>
        <v>50462</v>
      </c>
      <c r="I6" s="12">
        <f aca="true" t="shared" si="3" ref="I6:V6">I7+I8+I9+I12+I13+I14+I15+I10+I11</f>
        <v>3784</v>
      </c>
      <c r="J6" s="185">
        <f t="shared" si="3"/>
        <v>3079</v>
      </c>
      <c r="K6" s="185">
        <f t="shared" si="3"/>
        <v>3031</v>
      </c>
      <c r="L6" s="185">
        <f t="shared" si="3"/>
        <v>3964</v>
      </c>
      <c r="M6" s="185">
        <f t="shared" si="3"/>
        <v>4540</v>
      </c>
      <c r="N6" s="185">
        <f t="shared" si="3"/>
        <v>3469</v>
      </c>
      <c r="O6" s="185">
        <f t="shared" si="3"/>
        <v>2783</v>
      </c>
      <c r="P6" s="185">
        <f t="shared" si="3"/>
        <v>2981</v>
      </c>
      <c r="Q6" s="185">
        <f t="shared" si="3"/>
        <v>3633</v>
      </c>
      <c r="R6" s="185">
        <f t="shared" si="3"/>
        <v>3540</v>
      </c>
      <c r="S6" s="185">
        <f t="shared" si="3"/>
        <v>3866</v>
      </c>
      <c r="T6" s="185">
        <f t="shared" si="3"/>
        <v>4185</v>
      </c>
      <c r="U6" s="185">
        <f t="shared" si="3"/>
        <v>3970</v>
      </c>
      <c r="V6" s="184">
        <f t="shared" si="3"/>
        <v>3637</v>
      </c>
      <c r="W6" s="16">
        <f>E6+H6</f>
        <v>74063</v>
      </c>
    </row>
    <row r="7" spans="1:23" s="24" customFormat="1" ht="27" customHeight="1" hidden="1">
      <c r="A7" s="18" t="s">
        <v>28</v>
      </c>
      <c r="B7" s="19" t="s">
        <v>29</v>
      </c>
      <c r="C7" s="206">
        <f t="shared" si="0"/>
        <v>0</v>
      </c>
      <c r="D7" s="26"/>
      <c r="E7" s="250">
        <f t="shared" si="1"/>
        <v>0</v>
      </c>
      <c r="F7" s="22">
        <v>0</v>
      </c>
      <c r="G7" s="21">
        <v>0</v>
      </c>
      <c r="H7" s="20">
        <f t="shared" si="2"/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0">
        <f>E7+H7</f>
        <v>0</v>
      </c>
    </row>
    <row r="8" spans="1:23" s="24" customFormat="1" ht="36.75" customHeight="1">
      <c r="A8" s="18" t="s">
        <v>30</v>
      </c>
      <c r="B8" s="19" t="s">
        <v>31</v>
      </c>
      <c r="C8" s="206">
        <f t="shared" si="0"/>
        <v>1228</v>
      </c>
      <c r="D8" s="26">
        <v>1228</v>
      </c>
      <c r="E8" s="250">
        <f t="shared" si="1"/>
        <v>0</v>
      </c>
      <c r="F8" s="22">
        <v>0</v>
      </c>
      <c r="G8" s="21">
        <v>0</v>
      </c>
      <c r="H8" s="20">
        <f t="shared" si="2"/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0">
        <f>E8+H8</f>
        <v>0</v>
      </c>
    </row>
    <row r="9" spans="1:23" s="24" customFormat="1" ht="27" customHeight="1">
      <c r="A9" s="18" t="s">
        <v>32</v>
      </c>
      <c r="B9" s="19" t="s">
        <v>33</v>
      </c>
      <c r="C9" s="206">
        <f t="shared" si="0"/>
        <v>147043</v>
      </c>
      <c r="D9" s="26">
        <v>72996</v>
      </c>
      <c r="E9" s="250">
        <f t="shared" si="1"/>
        <v>23599</v>
      </c>
      <c r="F9" s="22">
        <v>15940</v>
      </c>
      <c r="G9" s="25">
        <v>7659</v>
      </c>
      <c r="H9" s="20">
        <f t="shared" si="2"/>
        <v>50448</v>
      </c>
      <c r="I9" s="22">
        <v>3783</v>
      </c>
      <c r="J9" s="26">
        <v>3078</v>
      </c>
      <c r="K9" s="26">
        <v>3030</v>
      </c>
      <c r="L9" s="26">
        <v>3963</v>
      </c>
      <c r="M9" s="26">
        <v>4539</v>
      </c>
      <c r="N9" s="26">
        <v>3468</v>
      </c>
      <c r="O9" s="26">
        <v>2782</v>
      </c>
      <c r="P9" s="26">
        <v>2980</v>
      </c>
      <c r="Q9" s="26">
        <v>3632</v>
      </c>
      <c r="R9" s="26">
        <v>3539</v>
      </c>
      <c r="S9" s="26">
        <v>3865</v>
      </c>
      <c r="T9" s="26">
        <v>4184</v>
      </c>
      <c r="U9" s="26">
        <v>3969</v>
      </c>
      <c r="V9" s="25">
        <v>3636</v>
      </c>
      <c r="W9" s="20">
        <f>E9+H9</f>
        <v>74047</v>
      </c>
    </row>
    <row r="10" spans="1:23" s="24" customFormat="1" ht="15.75" customHeight="1">
      <c r="A10" s="18" t="s">
        <v>34</v>
      </c>
      <c r="B10" s="19" t="s">
        <v>35</v>
      </c>
      <c r="C10" s="206">
        <f t="shared" si="0"/>
        <v>38</v>
      </c>
      <c r="D10" s="26">
        <v>38</v>
      </c>
      <c r="E10" s="250">
        <f t="shared" si="1"/>
        <v>0</v>
      </c>
      <c r="F10" s="21">
        <v>0</v>
      </c>
      <c r="G10" s="25">
        <v>0</v>
      </c>
      <c r="H10" s="20">
        <f t="shared" si="2"/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0">
        <f aca="true" t="shared" si="4" ref="W10:W23">E10+H10</f>
        <v>0</v>
      </c>
    </row>
    <row r="11" spans="1:23" s="24" customFormat="1" ht="45.75" customHeight="1">
      <c r="A11" s="18" t="s">
        <v>192</v>
      </c>
      <c r="B11" s="19" t="s">
        <v>191</v>
      </c>
      <c r="C11" s="206">
        <f t="shared" si="0"/>
        <v>1124</v>
      </c>
      <c r="D11" s="26">
        <v>1124</v>
      </c>
      <c r="E11" s="250">
        <f t="shared" si="1"/>
        <v>0</v>
      </c>
      <c r="F11" s="21">
        <v>0</v>
      </c>
      <c r="G11" s="25">
        <v>0</v>
      </c>
      <c r="H11" s="20">
        <f t="shared" si="2"/>
        <v>0</v>
      </c>
      <c r="I11" s="21">
        <v>0</v>
      </c>
      <c r="J11" s="26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0">
        <f t="shared" si="4"/>
        <v>0</v>
      </c>
    </row>
    <row r="12" spans="1:23" s="24" customFormat="1" ht="17.25" customHeight="1">
      <c r="A12" s="18" t="s">
        <v>36</v>
      </c>
      <c r="B12" s="19" t="s">
        <v>37</v>
      </c>
      <c r="C12" s="206">
        <f t="shared" si="0"/>
        <v>1028</v>
      </c>
      <c r="D12" s="26">
        <v>1028</v>
      </c>
      <c r="E12" s="250">
        <f t="shared" si="1"/>
        <v>0</v>
      </c>
      <c r="F12" s="21">
        <v>0</v>
      </c>
      <c r="G12" s="25">
        <v>0</v>
      </c>
      <c r="H12" s="20">
        <f t="shared" si="2"/>
        <v>0</v>
      </c>
      <c r="I12" s="21">
        <v>0</v>
      </c>
      <c r="J12" s="26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0">
        <f t="shared" si="4"/>
        <v>0</v>
      </c>
    </row>
    <row r="13" spans="1:23" s="24" customFormat="1" ht="15.75" customHeight="1" hidden="1">
      <c r="A13" s="18" t="s">
        <v>38</v>
      </c>
      <c r="B13" s="19" t="s">
        <v>39</v>
      </c>
      <c r="C13" s="206">
        <f t="shared" si="0"/>
        <v>0</v>
      </c>
      <c r="D13" s="26"/>
      <c r="E13" s="250">
        <f t="shared" si="1"/>
        <v>0</v>
      </c>
      <c r="F13" s="21">
        <v>0</v>
      </c>
      <c r="G13" s="25">
        <v>0</v>
      </c>
      <c r="H13" s="20">
        <f t="shared" si="2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0">
        <f t="shared" si="4"/>
        <v>0</v>
      </c>
    </row>
    <row r="14" spans="1:23" s="23" customFormat="1" ht="15.75" customHeight="1">
      <c r="A14" s="18" t="s">
        <v>38</v>
      </c>
      <c r="B14" s="19" t="s">
        <v>40</v>
      </c>
      <c r="C14" s="206">
        <f t="shared" si="0"/>
        <v>0</v>
      </c>
      <c r="D14" s="26">
        <v>0</v>
      </c>
      <c r="E14" s="250">
        <f t="shared" si="1"/>
        <v>0</v>
      </c>
      <c r="F14" s="21">
        <v>0</v>
      </c>
      <c r="G14" s="25">
        <v>0</v>
      </c>
      <c r="H14" s="20">
        <f t="shared" si="2"/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0">
        <f t="shared" si="4"/>
        <v>0</v>
      </c>
    </row>
    <row r="15" spans="1:23" s="24" customFormat="1" ht="15" customHeight="1">
      <c r="A15" s="18" t="s">
        <v>142</v>
      </c>
      <c r="B15" s="19" t="s">
        <v>41</v>
      </c>
      <c r="C15" s="206">
        <f t="shared" si="0"/>
        <v>1449</v>
      </c>
      <c r="D15" s="26">
        <v>1433</v>
      </c>
      <c r="E15" s="250">
        <f t="shared" si="1"/>
        <v>2</v>
      </c>
      <c r="F15" s="22">
        <v>0</v>
      </c>
      <c r="G15" s="21">
        <v>2</v>
      </c>
      <c r="H15" s="20">
        <f t="shared" si="2"/>
        <v>14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0">
        <f t="shared" si="4"/>
        <v>16</v>
      </c>
    </row>
    <row r="16" spans="1:23" s="30" customFormat="1" ht="12.75">
      <c r="A16" s="28" t="s">
        <v>42</v>
      </c>
      <c r="B16" s="29" t="s">
        <v>43</v>
      </c>
      <c r="C16" s="227">
        <f t="shared" si="0"/>
        <v>1612</v>
      </c>
      <c r="D16" s="15">
        <f>D17+D18</f>
        <v>0</v>
      </c>
      <c r="E16" s="251">
        <f t="shared" si="1"/>
        <v>214</v>
      </c>
      <c r="F16" s="13">
        <f>F17+F18</f>
        <v>0</v>
      </c>
      <c r="G16" s="14">
        <f>G17+G18</f>
        <v>214</v>
      </c>
      <c r="H16" s="155">
        <f t="shared" si="2"/>
        <v>1398</v>
      </c>
      <c r="I16" s="13">
        <f aca="true" t="shared" si="5" ref="I16:V16">I17+I18</f>
        <v>169</v>
      </c>
      <c r="J16" s="15">
        <f t="shared" si="5"/>
        <v>67</v>
      </c>
      <c r="K16" s="15">
        <f t="shared" si="5"/>
        <v>65</v>
      </c>
      <c r="L16" s="15">
        <f t="shared" si="5"/>
        <v>153</v>
      </c>
      <c r="M16" s="15">
        <f t="shared" si="5"/>
        <v>64</v>
      </c>
      <c r="N16" s="15">
        <f t="shared" si="5"/>
        <v>62</v>
      </c>
      <c r="O16" s="15">
        <f t="shared" si="5"/>
        <v>67</v>
      </c>
      <c r="P16" s="15">
        <f t="shared" si="5"/>
        <v>65</v>
      </c>
      <c r="Q16" s="15">
        <f t="shared" si="5"/>
        <v>153</v>
      </c>
      <c r="R16" s="15">
        <f t="shared" si="5"/>
        <v>67</v>
      </c>
      <c r="S16" s="15">
        <f t="shared" si="5"/>
        <v>170</v>
      </c>
      <c r="T16" s="15">
        <f t="shared" si="5"/>
        <v>69</v>
      </c>
      <c r="U16" s="15">
        <f t="shared" si="5"/>
        <v>165</v>
      </c>
      <c r="V16" s="14">
        <f t="shared" si="5"/>
        <v>62</v>
      </c>
      <c r="W16" s="16">
        <f t="shared" si="4"/>
        <v>1612</v>
      </c>
    </row>
    <row r="17" spans="1:23" s="23" customFormat="1" ht="15.75" customHeight="1">
      <c r="A17" s="18" t="s">
        <v>44</v>
      </c>
      <c r="B17" s="19" t="s">
        <v>45</v>
      </c>
      <c r="C17" s="206">
        <f t="shared" si="0"/>
        <v>1612</v>
      </c>
      <c r="D17" s="26">
        <v>0</v>
      </c>
      <c r="E17" s="250">
        <f t="shared" si="1"/>
        <v>214</v>
      </c>
      <c r="F17" s="22">
        <v>0</v>
      </c>
      <c r="G17" s="25">
        <v>214</v>
      </c>
      <c r="H17" s="20">
        <f t="shared" si="2"/>
        <v>1398</v>
      </c>
      <c r="I17" s="22">
        <v>169</v>
      </c>
      <c r="J17" s="26">
        <v>67</v>
      </c>
      <c r="K17" s="26">
        <v>65</v>
      </c>
      <c r="L17" s="26">
        <v>153</v>
      </c>
      <c r="M17" s="26">
        <v>64</v>
      </c>
      <c r="N17" s="26">
        <v>62</v>
      </c>
      <c r="O17" s="26">
        <v>67</v>
      </c>
      <c r="P17" s="26">
        <v>65</v>
      </c>
      <c r="Q17" s="26">
        <v>153</v>
      </c>
      <c r="R17" s="26">
        <v>67</v>
      </c>
      <c r="S17" s="26">
        <v>170</v>
      </c>
      <c r="T17" s="26">
        <v>69</v>
      </c>
      <c r="U17" s="26">
        <v>165</v>
      </c>
      <c r="V17" s="25">
        <v>62</v>
      </c>
      <c r="W17" s="20">
        <f t="shared" si="4"/>
        <v>1612</v>
      </c>
    </row>
    <row r="18" spans="1:23" s="23" customFormat="1" ht="15.75" customHeight="1">
      <c r="A18" s="18" t="s">
        <v>46</v>
      </c>
      <c r="B18" s="19" t="s">
        <v>47</v>
      </c>
      <c r="C18" s="206">
        <f t="shared" si="0"/>
        <v>0</v>
      </c>
      <c r="D18" s="26">
        <v>0</v>
      </c>
      <c r="E18" s="250">
        <f t="shared" si="1"/>
        <v>0</v>
      </c>
      <c r="F18" s="22">
        <v>0</v>
      </c>
      <c r="G18" s="25">
        <v>0</v>
      </c>
      <c r="H18" s="20">
        <f t="shared" si="2"/>
        <v>0</v>
      </c>
      <c r="I18" s="22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5">
        <v>0</v>
      </c>
      <c r="W18" s="20">
        <f t="shared" si="4"/>
        <v>0</v>
      </c>
    </row>
    <row r="19" spans="1:23" s="17" customFormat="1" ht="27" customHeight="1">
      <c r="A19" s="28" t="s">
        <v>48</v>
      </c>
      <c r="B19" s="29" t="s">
        <v>49</v>
      </c>
      <c r="C19" s="227">
        <f>D19+E19+H19</f>
        <v>3811</v>
      </c>
      <c r="D19" s="15">
        <f>D20+D21+D22+D23</f>
        <v>2458</v>
      </c>
      <c r="E19" s="251">
        <f>F19+G19</f>
        <v>0</v>
      </c>
      <c r="F19" s="13">
        <f>F20+F21+F22</f>
        <v>0</v>
      </c>
      <c r="G19" s="14">
        <f>G20+G21+G22</f>
        <v>0</v>
      </c>
      <c r="H19" s="155">
        <f t="shared" si="2"/>
        <v>1353</v>
      </c>
      <c r="I19" s="13">
        <f aca="true" t="shared" si="6" ref="I19:V19">I20+I21+I22</f>
        <v>153</v>
      </c>
      <c r="J19" s="15">
        <f t="shared" si="6"/>
        <v>263</v>
      </c>
      <c r="K19" s="15">
        <f t="shared" si="6"/>
        <v>0</v>
      </c>
      <c r="L19" s="15">
        <f t="shared" si="6"/>
        <v>0</v>
      </c>
      <c r="M19" s="15">
        <f t="shared" si="6"/>
        <v>263</v>
      </c>
      <c r="N19" s="15">
        <f t="shared" si="6"/>
        <v>0</v>
      </c>
      <c r="O19" s="15">
        <f t="shared" si="6"/>
        <v>0</v>
      </c>
      <c r="P19" s="15">
        <f t="shared" si="6"/>
        <v>226</v>
      </c>
      <c r="Q19" s="15">
        <f t="shared" si="6"/>
        <v>224</v>
      </c>
      <c r="R19" s="15">
        <f t="shared" si="6"/>
        <v>0</v>
      </c>
      <c r="S19" s="15">
        <f t="shared" si="6"/>
        <v>224</v>
      </c>
      <c r="T19" s="15">
        <f t="shared" si="6"/>
        <v>0</v>
      </c>
      <c r="U19" s="15">
        <f t="shared" si="6"/>
        <v>0</v>
      </c>
      <c r="V19" s="15">
        <f t="shared" si="6"/>
        <v>0</v>
      </c>
      <c r="W19" s="16">
        <f t="shared" si="4"/>
        <v>1353</v>
      </c>
    </row>
    <row r="20" spans="1:23" s="24" customFormat="1" ht="15" customHeight="1">
      <c r="A20" s="18" t="s">
        <v>50</v>
      </c>
      <c r="B20" s="19" t="s">
        <v>51</v>
      </c>
      <c r="C20" s="206">
        <f aca="true" t="shared" si="7" ref="C20:C26">D20+E20+H20</f>
        <v>0</v>
      </c>
      <c r="D20" s="26">
        <v>0</v>
      </c>
      <c r="E20" s="250">
        <f t="shared" si="1"/>
        <v>0</v>
      </c>
      <c r="F20" s="22"/>
      <c r="G20" s="25"/>
      <c r="H20" s="20">
        <f>I20+J20+K20+L20+M20+N20+O20+P20+Q20+R20+S20+T20+U20+V20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0">
        <f t="shared" si="4"/>
        <v>0</v>
      </c>
    </row>
    <row r="21" spans="1:23" s="24" customFormat="1" ht="39" customHeight="1">
      <c r="A21" s="18" t="s">
        <v>52</v>
      </c>
      <c r="B21" s="19" t="s">
        <v>53</v>
      </c>
      <c r="C21" s="206">
        <f t="shared" si="7"/>
        <v>2208</v>
      </c>
      <c r="D21" s="26">
        <v>2208</v>
      </c>
      <c r="E21" s="250">
        <f>F21+G21</f>
        <v>0</v>
      </c>
      <c r="F21" s="22"/>
      <c r="G21" s="25"/>
      <c r="H21" s="20">
        <f t="shared" si="2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0">
        <f t="shared" si="4"/>
        <v>0</v>
      </c>
    </row>
    <row r="22" spans="1:23" s="24" customFormat="1" ht="15" customHeight="1">
      <c r="A22" s="18" t="s">
        <v>174</v>
      </c>
      <c r="B22" s="19" t="s">
        <v>175</v>
      </c>
      <c r="C22" s="206">
        <f t="shared" si="7"/>
        <v>1353</v>
      </c>
      <c r="D22" s="26">
        <v>0</v>
      </c>
      <c r="E22" s="250">
        <f t="shared" si="1"/>
        <v>0</v>
      </c>
      <c r="F22" s="22"/>
      <c r="G22" s="25"/>
      <c r="H22" s="20">
        <f t="shared" si="2"/>
        <v>1353</v>
      </c>
      <c r="I22" s="183">
        <v>153</v>
      </c>
      <c r="J22" s="22">
        <v>263</v>
      </c>
      <c r="K22" s="22">
        <v>0</v>
      </c>
      <c r="L22" s="22"/>
      <c r="M22" s="22">
        <v>263</v>
      </c>
      <c r="N22" s="22"/>
      <c r="O22" s="22"/>
      <c r="P22" s="183">
        <v>226</v>
      </c>
      <c r="Q22" s="22">
        <v>224</v>
      </c>
      <c r="R22" s="22"/>
      <c r="S22" s="22">
        <v>224</v>
      </c>
      <c r="T22" s="22"/>
      <c r="U22" s="22"/>
      <c r="V22" s="22"/>
      <c r="W22" s="20">
        <f t="shared" si="4"/>
        <v>1353</v>
      </c>
    </row>
    <row r="23" spans="1:23" s="24" customFormat="1" ht="23.25" customHeight="1">
      <c r="A23" s="18" t="s">
        <v>207</v>
      </c>
      <c r="B23" s="19" t="s">
        <v>208</v>
      </c>
      <c r="C23" s="206">
        <f t="shared" si="7"/>
        <v>250</v>
      </c>
      <c r="D23" s="26">
        <v>250</v>
      </c>
      <c r="E23" s="250">
        <f t="shared" si="1"/>
        <v>0</v>
      </c>
      <c r="F23" s="22"/>
      <c r="G23" s="25"/>
      <c r="H23" s="20">
        <f t="shared" si="2"/>
        <v>0</v>
      </c>
      <c r="I23" s="183"/>
      <c r="J23" s="22"/>
      <c r="K23" s="22"/>
      <c r="L23" s="22"/>
      <c r="M23" s="22"/>
      <c r="N23" s="22"/>
      <c r="O23" s="22"/>
      <c r="P23" s="183"/>
      <c r="Q23" s="22"/>
      <c r="R23" s="22"/>
      <c r="S23" s="22"/>
      <c r="T23" s="22"/>
      <c r="U23" s="22"/>
      <c r="V23" s="21"/>
      <c r="W23" s="20">
        <f t="shared" si="4"/>
        <v>0</v>
      </c>
    </row>
    <row r="24" spans="1:23" s="17" customFormat="1" ht="15.75" customHeight="1">
      <c r="A24" s="28" t="s">
        <v>54</v>
      </c>
      <c r="B24" s="29" t="s">
        <v>55</v>
      </c>
      <c r="C24" s="175">
        <f>D24+E24+H24</f>
        <v>67515</v>
      </c>
      <c r="D24" s="177">
        <f>D26+D28+D29+D27+D25+D30</f>
        <v>63346</v>
      </c>
      <c r="E24" s="32">
        <f>F24+G24</f>
        <v>3129</v>
      </c>
      <c r="F24" s="177">
        <f>F26+F28+F29+F27+F25+F30</f>
        <v>1500</v>
      </c>
      <c r="G24" s="208">
        <f>G26+G28+G29+G27+G25+G30</f>
        <v>1629</v>
      </c>
      <c r="H24" s="16">
        <f>I24+J24+K24+L24+M24+N24+O24+P24+Q24+R24+S24+T24+U24+V24</f>
        <v>1040</v>
      </c>
      <c r="I24" s="13">
        <f>I26+I28+I29+I27+I25+I30</f>
        <v>84</v>
      </c>
      <c r="J24" s="13">
        <f aca="true" t="shared" si="8" ref="J24:V24">J26+J28+J29+J27+J25+J30</f>
        <v>66</v>
      </c>
      <c r="K24" s="13">
        <f t="shared" si="8"/>
        <v>68</v>
      </c>
      <c r="L24" s="13">
        <f t="shared" si="8"/>
        <v>75</v>
      </c>
      <c r="M24" s="13">
        <f t="shared" si="8"/>
        <v>76</v>
      </c>
      <c r="N24" s="13">
        <f t="shared" si="8"/>
        <v>71</v>
      </c>
      <c r="O24" s="13">
        <f t="shared" si="8"/>
        <v>67</v>
      </c>
      <c r="P24" s="13">
        <f t="shared" si="8"/>
        <v>66</v>
      </c>
      <c r="Q24" s="13">
        <f t="shared" si="8"/>
        <v>76</v>
      </c>
      <c r="R24" s="13">
        <f t="shared" si="8"/>
        <v>71</v>
      </c>
      <c r="S24" s="13">
        <f t="shared" si="8"/>
        <v>83</v>
      </c>
      <c r="T24" s="13">
        <f t="shared" si="8"/>
        <v>86</v>
      </c>
      <c r="U24" s="13">
        <f t="shared" si="8"/>
        <v>84</v>
      </c>
      <c r="V24" s="13">
        <f t="shared" si="8"/>
        <v>67</v>
      </c>
      <c r="W24" s="31">
        <f>W26+W28+W29+W27+W25+W30</f>
        <v>4169</v>
      </c>
    </row>
    <row r="25" spans="1:23" s="23" customFormat="1" ht="15.75" customHeight="1">
      <c r="A25" s="18" t="s">
        <v>172</v>
      </c>
      <c r="B25" s="19" t="s">
        <v>173</v>
      </c>
      <c r="C25" s="206">
        <f t="shared" si="7"/>
        <v>341</v>
      </c>
      <c r="D25" s="26">
        <v>341</v>
      </c>
      <c r="E25" s="252">
        <f t="shared" si="1"/>
        <v>0</v>
      </c>
      <c r="F25" s="26"/>
      <c r="G25" s="25"/>
      <c r="H25" s="20">
        <f t="shared" si="2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0">
        <f aca="true" t="shared" si="9" ref="W25:W30">E25+H25</f>
        <v>0</v>
      </c>
    </row>
    <row r="26" spans="1:23" s="17" customFormat="1" ht="16.5" customHeight="1">
      <c r="A26" s="18" t="s">
        <v>56</v>
      </c>
      <c r="B26" s="19" t="s">
        <v>57</v>
      </c>
      <c r="C26" s="206">
        <f t="shared" si="7"/>
        <v>2984</v>
      </c>
      <c r="D26" s="26">
        <v>2984</v>
      </c>
      <c r="E26" s="252">
        <f t="shared" si="1"/>
        <v>0</v>
      </c>
      <c r="F26" s="26"/>
      <c r="G26" s="25"/>
      <c r="H26" s="20">
        <f t="shared" si="2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0">
        <f t="shared" si="9"/>
        <v>0</v>
      </c>
    </row>
    <row r="27" spans="1:23" s="17" customFormat="1" ht="16.5" customHeight="1" hidden="1">
      <c r="A27" s="18" t="s">
        <v>58</v>
      </c>
      <c r="B27" s="19" t="s">
        <v>59</v>
      </c>
      <c r="C27" s="206">
        <f t="shared" si="0"/>
        <v>0</v>
      </c>
      <c r="D27" s="26"/>
      <c r="E27" s="250">
        <f t="shared" si="1"/>
        <v>0</v>
      </c>
      <c r="F27" s="22"/>
      <c r="G27" s="25"/>
      <c r="H27" s="20">
        <f t="shared" si="2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0">
        <f t="shared" si="9"/>
        <v>0</v>
      </c>
    </row>
    <row r="28" spans="1:23" s="24" customFormat="1" ht="12.75">
      <c r="A28" s="18" t="s">
        <v>60</v>
      </c>
      <c r="B28" s="19" t="s">
        <v>61</v>
      </c>
      <c r="C28" s="206">
        <f>D28+E28+H28</f>
        <v>6339</v>
      </c>
      <c r="D28" s="26">
        <v>6339</v>
      </c>
      <c r="E28" s="250">
        <f t="shared" si="1"/>
        <v>0</v>
      </c>
      <c r="F28" s="22"/>
      <c r="G28" s="25"/>
      <c r="H28" s="20">
        <f t="shared" si="2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0">
        <f t="shared" si="9"/>
        <v>0</v>
      </c>
    </row>
    <row r="29" spans="1:23" s="24" customFormat="1" ht="12.75">
      <c r="A29" s="18" t="s">
        <v>62</v>
      </c>
      <c r="B29" s="19" t="s">
        <v>63</v>
      </c>
      <c r="C29" s="206">
        <f>D29+E29+H29</f>
        <v>25458</v>
      </c>
      <c r="D29" s="26">
        <v>23289</v>
      </c>
      <c r="E29" s="250">
        <f t="shared" si="1"/>
        <v>1549</v>
      </c>
      <c r="F29" s="22">
        <v>0</v>
      </c>
      <c r="G29" s="25">
        <v>1549</v>
      </c>
      <c r="H29" s="20">
        <f t="shared" si="2"/>
        <v>620</v>
      </c>
      <c r="I29" s="22">
        <v>54</v>
      </c>
      <c r="J29" s="22">
        <v>36</v>
      </c>
      <c r="K29" s="22">
        <v>38</v>
      </c>
      <c r="L29" s="22">
        <v>45</v>
      </c>
      <c r="M29" s="22">
        <v>46</v>
      </c>
      <c r="N29" s="22">
        <v>41</v>
      </c>
      <c r="O29" s="22">
        <v>37</v>
      </c>
      <c r="P29" s="22">
        <v>36</v>
      </c>
      <c r="Q29" s="22">
        <v>46</v>
      </c>
      <c r="R29" s="22">
        <v>41</v>
      </c>
      <c r="S29" s="22">
        <v>53</v>
      </c>
      <c r="T29" s="22">
        <v>56</v>
      </c>
      <c r="U29" s="22">
        <v>54</v>
      </c>
      <c r="V29" s="22">
        <v>37</v>
      </c>
      <c r="W29" s="20">
        <f t="shared" si="9"/>
        <v>2169</v>
      </c>
    </row>
    <row r="30" spans="1:23" s="24" customFormat="1" ht="12.75">
      <c r="A30" s="18" t="s">
        <v>183</v>
      </c>
      <c r="B30" s="19" t="s">
        <v>184</v>
      </c>
      <c r="C30" s="206">
        <f>D30+E30+H30</f>
        <v>32393</v>
      </c>
      <c r="D30" s="26">
        <v>30393</v>
      </c>
      <c r="E30" s="250">
        <f>F30+G30</f>
        <v>1580</v>
      </c>
      <c r="F30" s="22">
        <v>1500</v>
      </c>
      <c r="G30" s="25">
        <v>80</v>
      </c>
      <c r="H30" s="20">
        <f t="shared" si="2"/>
        <v>420</v>
      </c>
      <c r="I30" s="22">
        <v>30</v>
      </c>
      <c r="J30" s="22">
        <v>30</v>
      </c>
      <c r="K30" s="22">
        <v>30</v>
      </c>
      <c r="L30" s="22">
        <v>30</v>
      </c>
      <c r="M30" s="22">
        <v>30</v>
      </c>
      <c r="N30" s="22">
        <v>30</v>
      </c>
      <c r="O30" s="22">
        <v>30</v>
      </c>
      <c r="P30" s="22">
        <v>30</v>
      </c>
      <c r="Q30" s="22">
        <v>30</v>
      </c>
      <c r="R30" s="22">
        <v>30</v>
      </c>
      <c r="S30" s="22">
        <v>30</v>
      </c>
      <c r="T30" s="22">
        <v>30</v>
      </c>
      <c r="U30" s="22">
        <v>30</v>
      </c>
      <c r="V30" s="21">
        <v>30</v>
      </c>
      <c r="W30" s="20">
        <f t="shared" si="9"/>
        <v>2000</v>
      </c>
    </row>
    <row r="31" spans="1:23" s="24" customFormat="1" ht="15" customHeight="1">
      <c r="A31" s="28" t="s">
        <v>64</v>
      </c>
      <c r="B31" s="29" t="s">
        <v>65</v>
      </c>
      <c r="C31" s="175">
        <f t="shared" si="0"/>
        <v>121725</v>
      </c>
      <c r="D31" s="177">
        <f>D32+D33+D34+D35</f>
        <v>74318</v>
      </c>
      <c r="E31" s="176">
        <f t="shared" si="1"/>
        <v>43302</v>
      </c>
      <c r="F31" s="33">
        <f>F32+F33+F34+F35</f>
        <v>41632</v>
      </c>
      <c r="G31" s="14">
        <f>G32+G33+G34+G35</f>
        <v>1670</v>
      </c>
      <c r="H31" s="16">
        <f t="shared" si="2"/>
        <v>4105</v>
      </c>
      <c r="I31" s="13">
        <f aca="true" t="shared" si="10" ref="I31:V31">I32+I33+I34+I35</f>
        <v>301</v>
      </c>
      <c r="J31" s="15">
        <f t="shared" si="10"/>
        <v>215</v>
      </c>
      <c r="K31" s="15">
        <f t="shared" si="10"/>
        <v>195</v>
      </c>
      <c r="L31" s="15">
        <f t="shared" si="10"/>
        <v>491</v>
      </c>
      <c r="M31" s="15">
        <f t="shared" si="10"/>
        <v>312</v>
      </c>
      <c r="N31" s="15">
        <f t="shared" si="10"/>
        <v>252</v>
      </c>
      <c r="O31" s="15">
        <f t="shared" si="10"/>
        <v>203</v>
      </c>
      <c r="P31" s="15">
        <f t="shared" si="10"/>
        <v>236</v>
      </c>
      <c r="Q31" s="15">
        <f t="shared" si="10"/>
        <v>277</v>
      </c>
      <c r="R31" s="15">
        <f t="shared" si="10"/>
        <v>247</v>
      </c>
      <c r="S31" s="15">
        <f t="shared" si="10"/>
        <v>390</v>
      </c>
      <c r="T31" s="15">
        <f t="shared" si="10"/>
        <v>350</v>
      </c>
      <c r="U31" s="15">
        <f t="shared" si="10"/>
        <v>380</v>
      </c>
      <c r="V31" s="14">
        <f t="shared" si="10"/>
        <v>256</v>
      </c>
      <c r="W31" s="31">
        <f aca="true" t="shared" si="11" ref="W31:W51">E31+H31</f>
        <v>47407</v>
      </c>
    </row>
    <row r="32" spans="1:23" s="17" customFormat="1" ht="14.25" customHeight="1">
      <c r="A32" s="18" t="s">
        <v>66</v>
      </c>
      <c r="B32" s="19" t="s">
        <v>67</v>
      </c>
      <c r="C32" s="228">
        <f t="shared" si="0"/>
        <v>844</v>
      </c>
      <c r="D32" s="42">
        <v>844</v>
      </c>
      <c r="E32" s="253">
        <f t="shared" si="1"/>
        <v>0</v>
      </c>
      <c r="F32" s="36"/>
      <c r="G32" s="25"/>
      <c r="H32" s="20">
        <f t="shared" si="2"/>
        <v>0</v>
      </c>
      <c r="I32" s="22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34">
        <f t="shared" si="11"/>
        <v>0</v>
      </c>
    </row>
    <row r="33" spans="1:23" s="24" customFormat="1" ht="14.25" customHeight="1">
      <c r="A33" s="18" t="s">
        <v>68</v>
      </c>
      <c r="B33" s="19" t="s">
        <v>69</v>
      </c>
      <c r="C33" s="228">
        <f>D33+E33+H33</f>
        <v>54530</v>
      </c>
      <c r="D33" s="42">
        <v>48768</v>
      </c>
      <c r="E33" s="253">
        <f t="shared" si="1"/>
        <v>5762</v>
      </c>
      <c r="F33" s="36">
        <v>5762</v>
      </c>
      <c r="G33" s="25"/>
      <c r="H33" s="20">
        <f t="shared" si="2"/>
        <v>0</v>
      </c>
      <c r="I33" s="22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4">
        <f t="shared" si="11"/>
        <v>5762</v>
      </c>
    </row>
    <row r="34" spans="1:23" s="24" customFormat="1" ht="15" customHeight="1">
      <c r="A34" s="18" t="s">
        <v>70</v>
      </c>
      <c r="B34" s="163" t="s">
        <v>71</v>
      </c>
      <c r="C34" s="228">
        <f t="shared" si="0"/>
        <v>30521</v>
      </c>
      <c r="D34" s="42">
        <v>24706</v>
      </c>
      <c r="E34" s="253">
        <f t="shared" si="1"/>
        <v>1710</v>
      </c>
      <c r="F34" s="36">
        <v>40</v>
      </c>
      <c r="G34" s="25">
        <v>1670</v>
      </c>
      <c r="H34" s="20">
        <f t="shared" si="2"/>
        <v>4105</v>
      </c>
      <c r="I34" s="22">
        <v>301</v>
      </c>
      <c r="J34" s="26">
        <v>215</v>
      </c>
      <c r="K34" s="26">
        <v>195</v>
      </c>
      <c r="L34" s="26">
        <v>491</v>
      </c>
      <c r="M34" s="26">
        <v>312</v>
      </c>
      <c r="N34" s="26">
        <v>252</v>
      </c>
      <c r="O34" s="26">
        <v>203</v>
      </c>
      <c r="P34" s="26">
        <v>236</v>
      </c>
      <c r="Q34" s="26">
        <v>277</v>
      </c>
      <c r="R34" s="26">
        <v>247</v>
      </c>
      <c r="S34" s="26">
        <v>390</v>
      </c>
      <c r="T34" s="26">
        <v>350</v>
      </c>
      <c r="U34" s="26">
        <v>380</v>
      </c>
      <c r="V34" s="25">
        <v>256</v>
      </c>
      <c r="W34" s="34">
        <f t="shared" si="11"/>
        <v>5815</v>
      </c>
    </row>
    <row r="35" spans="1:23" s="24" customFormat="1" ht="25.5" customHeight="1">
      <c r="A35" s="18" t="s">
        <v>72</v>
      </c>
      <c r="B35" s="19" t="s">
        <v>73</v>
      </c>
      <c r="C35" s="228">
        <f t="shared" si="0"/>
        <v>35830</v>
      </c>
      <c r="D35" s="42">
        <v>0</v>
      </c>
      <c r="E35" s="253">
        <f t="shared" si="1"/>
        <v>35830</v>
      </c>
      <c r="F35" s="36">
        <v>35830</v>
      </c>
      <c r="G35" s="25"/>
      <c r="H35" s="20">
        <f t="shared" si="2"/>
        <v>0</v>
      </c>
      <c r="I35" s="2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5"/>
      <c r="W35" s="34">
        <f t="shared" si="11"/>
        <v>35830</v>
      </c>
    </row>
    <row r="36" spans="1:23" s="24" customFormat="1" ht="24.75" customHeight="1" hidden="1">
      <c r="A36" s="28" t="s">
        <v>74</v>
      </c>
      <c r="B36" s="29" t="s">
        <v>75</v>
      </c>
      <c r="C36" s="175">
        <f t="shared" si="0"/>
        <v>0</v>
      </c>
      <c r="D36" s="177">
        <f>D37</f>
        <v>0</v>
      </c>
      <c r="E36" s="176">
        <f t="shared" si="1"/>
        <v>0</v>
      </c>
      <c r="F36" s="33">
        <f>F37</f>
        <v>0</v>
      </c>
      <c r="G36" s="14">
        <f>G37</f>
        <v>0</v>
      </c>
      <c r="H36" s="16">
        <f t="shared" si="2"/>
        <v>0</v>
      </c>
      <c r="I36" s="13">
        <f aca="true" t="shared" si="12" ref="I36:V36">I37</f>
        <v>0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12"/>
        <v>0</v>
      </c>
      <c r="O36" s="15">
        <f t="shared" si="12"/>
        <v>0</v>
      </c>
      <c r="P36" s="15">
        <f t="shared" si="12"/>
        <v>0</v>
      </c>
      <c r="Q36" s="15">
        <f t="shared" si="12"/>
        <v>0</v>
      </c>
      <c r="R36" s="15">
        <f t="shared" si="12"/>
        <v>0</v>
      </c>
      <c r="S36" s="15">
        <f t="shared" si="12"/>
        <v>0</v>
      </c>
      <c r="T36" s="15">
        <f t="shared" si="12"/>
        <v>0</v>
      </c>
      <c r="U36" s="15">
        <f t="shared" si="12"/>
        <v>0</v>
      </c>
      <c r="V36" s="14">
        <f t="shared" si="12"/>
        <v>0</v>
      </c>
      <c r="W36" s="31">
        <f t="shared" si="11"/>
        <v>0</v>
      </c>
    </row>
    <row r="37" spans="1:23" s="17" customFormat="1" ht="13.5" customHeight="1" hidden="1">
      <c r="A37" s="18" t="s">
        <v>76</v>
      </c>
      <c r="B37" s="19" t="s">
        <v>77</v>
      </c>
      <c r="C37" s="228">
        <f t="shared" si="0"/>
        <v>0</v>
      </c>
      <c r="D37" s="42">
        <v>0</v>
      </c>
      <c r="E37" s="253">
        <f t="shared" si="1"/>
        <v>0</v>
      </c>
      <c r="F37" s="36"/>
      <c r="G37" s="25"/>
      <c r="H37" s="20">
        <f t="shared" si="2"/>
        <v>0</v>
      </c>
      <c r="I37" s="22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5"/>
      <c r="W37" s="34">
        <f t="shared" si="11"/>
        <v>0</v>
      </c>
    </row>
    <row r="38" spans="1:23" s="24" customFormat="1" ht="14.25" customHeight="1">
      <c r="A38" s="28" t="s">
        <v>78</v>
      </c>
      <c r="B38" s="29" t="s">
        <v>79</v>
      </c>
      <c r="C38" s="175">
        <f t="shared" si="0"/>
        <v>835522</v>
      </c>
      <c r="D38" s="177">
        <f>D39+D40+D41+D42+D43+D44+D45+D46</f>
        <v>835522</v>
      </c>
      <c r="E38" s="176">
        <f t="shared" si="1"/>
        <v>0</v>
      </c>
      <c r="F38" s="33">
        <f>F39+F40+F41+F42+F43+F44+F45+F46</f>
        <v>0</v>
      </c>
      <c r="G38" s="14">
        <f>G39+G40+G41+G42+G43+G44+G45+G46</f>
        <v>0</v>
      </c>
      <c r="H38" s="16">
        <f t="shared" si="2"/>
        <v>0</v>
      </c>
      <c r="I38" s="13">
        <f aca="true" t="shared" si="13" ref="I38:V38">I39+I40+I41+I42+I43+I44+I45+I46</f>
        <v>0</v>
      </c>
      <c r="J38" s="15">
        <f t="shared" si="13"/>
        <v>0</v>
      </c>
      <c r="K38" s="15">
        <f t="shared" si="13"/>
        <v>0</v>
      </c>
      <c r="L38" s="15">
        <f t="shared" si="13"/>
        <v>0</v>
      </c>
      <c r="M38" s="15">
        <f t="shared" si="13"/>
        <v>0</v>
      </c>
      <c r="N38" s="15">
        <f t="shared" si="13"/>
        <v>0</v>
      </c>
      <c r="O38" s="15">
        <f t="shared" si="13"/>
        <v>0</v>
      </c>
      <c r="P38" s="15">
        <f t="shared" si="13"/>
        <v>0</v>
      </c>
      <c r="Q38" s="15">
        <f t="shared" si="13"/>
        <v>0</v>
      </c>
      <c r="R38" s="15">
        <f t="shared" si="13"/>
        <v>0</v>
      </c>
      <c r="S38" s="15">
        <f t="shared" si="13"/>
        <v>0</v>
      </c>
      <c r="T38" s="15">
        <f t="shared" si="13"/>
        <v>0</v>
      </c>
      <c r="U38" s="15">
        <f t="shared" si="13"/>
        <v>0</v>
      </c>
      <c r="V38" s="14">
        <f t="shared" si="13"/>
        <v>0</v>
      </c>
      <c r="W38" s="31">
        <f t="shared" si="11"/>
        <v>0</v>
      </c>
    </row>
    <row r="39" spans="1:23" s="17" customFormat="1" ht="12.75">
      <c r="A39" s="18" t="s">
        <v>80</v>
      </c>
      <c r="B39" s="19" t="s">
        <v>81</v>
      </c>
      <c r="C39" s="228">
        <f t="shared" si="0"/>
        <v>202645</v>
      </c>
      <c r="D39" s="42">
        <v>202645</v>
      </c>
      <c r="E39" s="253">
        <f t="shared" si="1"/>
        <v>0</v>
      </c>
      <c r="F39" s="36"/>
      <c r="G39" s="25"/>
      <c r="H39" s="20">
        <f t="shared" si="2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4">
        <f t="shared" si="11"/>
        <v>0</v>
      </c>
    </row>
    <row r="40" spans="1:23" s="23" customFormat="1" ht="12.75">
      <c r="A40" s="18" t="s">
        <v>82</v>
      </c>
      <c r="B40" s="19" t="s">
        <v>83</v>
      </c>
      <c r="C40" s="228">
        <f t="shared" si="0"/>
        <v>582230</v>
      </c>
      <c r="D40" s="42">
        <v>582230</v>
      </c>
      <c r="E40" s="253">
        <f t="shared" si="1"/>
        <v>0</v>
      </c>
      <c r="F40" s="36"/>
      <c r="G40" s="37"/>
      <c r="H40" s="20">
        <f t="shared" si="2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4">
        <f t="shared" si="11"/>
        <v>0</v>
      </c>
    </row>
    <row r="41" spans="1:23" s="23" customFormat="1" ht="12.75" hidden="1">
      <c r="A41" s="162" t="s">
        <v>84</v>
      </c>
      <c r="B41" s="157" t="s">
        <v>85</v>
      </c>
      <c r="C41" s="229">
        <f t="shared" si="0"/>
        <v>0</v>
      </c>
      <c r="D41" s="273"/>
      <c r="E41" s="254">
        <f t="shared" si="1"/>
        <v>0</v>
      </c>
      <c r="F41" s="160"/>
      <c r="G41" s="159"/>
      <c r="H41" s="110">
        <f t="shared" si="2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15">
        <f t="shared" si="11"/>
        <v>0</v>
      </c>
    </row>
    <row r="42" spans="1:23" s="23" customFormat="1" ht="12.75" hidden="1">
      <c r="A42" s="162" t="s">
        <v>86</v>
      </c>
      <c r="B42" s="157" t="s">
        <v>87</v>
      </c>
      <c r="C42" s="229">
        <f t="shared" si="0"/>
        <v>0</v>
      </c>
      <c r="D42" s="273"/>
      <c r="E42" s="254">
        <f t="shared" si="1"/>
        <v>0</v>
      </c>
      <c r="F42" s="160"/>
      <c r="G42" s="159"/>
      <c r="H42" s="110">
        <f t="shared" si="2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15">
        <f t="shared" si="11"/>
        <v>0</v>
      </c>
    </row>
    <row r="43" spans="1:23" s="23" customFormat="1" ht="12.75">
      <c r="A43" s="18" t="s">
        <v>88</v>
      </c>
      <c r="B43" s="19" t="s">
        <v>89</v>
      </c>
      <c r="C43" s="228">
        <f t="shared" si="0"/>
        <v>140</v>
      </c>
      <c r="D43" s="42">
        <v>140</v>
      </c>
      <c r="E43" s="253">
        <f t="shared" si="1"/>
        <v>0</v>
      </c>
      <c r="F43" s="36"/>
      <c r="G43" s="25"/>
      <c r="H43" s="20">
        <f t="shared" si="2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4">
        <f t="shared" si="11"/>
        <v>0</v>
      </c>
    </row>
    <row r="44" spans="1:23" s="24" customFormat="1" ht="14.25" customHeight="1" hidden="1">
      <c r="A44" s="168" t="s">
        <v>90</v>
      </c>
      <c r="B44" s="19" t="s">
        <v>91</v>
      </c>
      <c r="C44" s="228">
        <f t="shared" si="0"/>
        <v>0</v>
      </c>
      <c r="D44" s="42"/>
      <c r="E44" s="253">
        <f t="shared" si="1"/>
        <v>0</v>
      </c>
      <c r="F44" s="36"/>
      <c r="G44" s="25"/>
      <c r="H44" s="20">
        <f t="shared" si="2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4">
        <f t="shared" si="11"/>
        <v>0</v>
      </c>
    </row>
    <row r="45" spans="1:23" s="24" customFormat="1" ht="14.25" customHeight="1">
      <c r="A45" s="18" t="s">
        <v>92</v>
      </c>
      <c r="B45" s="19" t="s">
        <v>93</v>
      </c>
      <c r="C45" s="228">
        <f t="shared" si="0"/>
        <v>11923</v>
      </c>
      <c r="D45" s="42">
        <v>11923</v>
      </c>
      <c r="E45" s="253">
        <f t="shared" si="1"/>
        <v>0</v>
      </c>
      <c r="F45" s="36"/>
      <c r="G45" s="25"/>
      <c r="H45" s="20">
        <f t="shared" si="2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4">
        <f>E45+H45</f>
        <v>0</v>
      </c>
    </row>
    <row r="46" spans="1:23" s="24" customFormat="1" ht="12.75">
      <c r="A46" s="18" t="s">
        <v>94</v>
      </c>
      <c r="B46" s="19" t="s">
        <v>95</v>
      </c>
      <c r="C46" s="228">
        <f t="shared" si="0"/>
        <v>38584</v>
      </c>
      <c r="D46" s="42">
        <v>38584</v>
      </c>
      <c r="E46" s="253">
        <f t="shared" si="1"/>
        <v>0</v>
      </c>
      <c r="F46" s="36"/>
      <c r="G46" s="25"/>
      <c r="H46" s="20">
        <f t="shared" si="2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69">
        <f t="shared" si="11"/>
        <v>0</v>
      </c>
    </row>
    <row r="47" spans="1:23" s="23" customFormat="1" ht="24.75" customHeight="1">
      <c r="A47" s="28" t="s">
        <v>96</v>
      </c>
      <c r="B47" s="29" t="s">
        <v>97</v>
      </c>
      <c r="C47" s="230">
        <f t="shared" si="0"/>
        <v>135148.5</v>
      </c>
      <c r="D47" s="274">
        <f>D48+D49+D50+D51+D52</f>
        <v>124573.5</v>
      </c>
      <c r="E47" s="176">
        <f t="shared" si="1"/>
        <v>8702</v>
      </c>
      <c r="F47" s="33">
        <f>F48+F49+F50+F51</f>
        <v>7465</v>
      </c>
      <c r="G47" s="14">
        <f>G48+G49+G50+G51</f>
        <v>1237</v>
      </c>
      <c r="H47" s="16">
        <f t="shared" si="2"/>
        <v>1873</v>
      </c>
      <c r="I47" s="13">
        <f aca="true" t="shared" si="14" ref="I47:V47">I48+I49+I50+I51</f>
        <v>13</v>
      </c>
      <c r="J47" s="15">
        <f t="shared" si="14"/>
        <v>10</v>
      </c>
      <c r="K47" s="15">
        <f t="shared" si="14"/>
        <v>1</v>
      </c>
      <c r="L47" s="15">
        <f t="shared" si="14"/>
        <v>186</v>
      </c>
      <c r="M47" s="15">
        <f t="shared" si="14"/>
        <v>2</v>
      </c>
      <c r="N47" s="15">
        <f t="shared" si="14"/>
        <v>227</v>
      </c>
      <c r="O47" s="15">
        <f t="shared" si="14"/>
        <v>2</v>
      </c>
      <c r="P47" s="15">
        <f t="shared" si="14"/>
        <v>1164</v>
      </c>
      <c r="Q47" s="15">
        <f t="shared" si="14"/>
        <v>150</v>
      </c>
      <c r="R47" s="15">
        <f t="shared" si="14"/>
        <v>8</v>
      </c>
      <c r="S47" s="15">
        <f t="shared" si="14"/>
        <v>13</v>
      </c>
      <c r="T47" s="15">
        <f t="shared" si="14"/>
        <v>29</v>
      </c>
      <c r="U47" s="15">
        <f t="shared" si="14"/>
        <v>66</v>
      </c>
      <c r="V47" s="14">
        <f t="shared" si="14"/>
        <v>2</v>
      </c>
      <c r="W47" s="31">
        <f t="shared" si="11"/>
        <v>10575</v>
      </c>
    </row>
    <row r="48" spans="1:23" s="17" customFormat="1" ht="14.25" customHeight="1">
      <c r="A48" s="18" t="s">
        <v>98</v>
      </c>
      <c r="B48" s="19" t="s">
        <v>99</v>
      </c>
      <c r="C48" s="231">
        <f t="shared" si="0"/>
        <v>110801.5</v>
      </c>
      <c r="D48" s="275">
        <v>100226.5</v>
      </c>
      <c r="E48" s="253">
        <f t="shared" si="1"/>
        <v>8702</v>
      </c>
      <c r="F48" s="36">
        <v>7465</v>
      </c>
      <c r="G48" s="37">
        <v>1237</v>
      </c>
      <c r="H48" s="20">
        <f t="shared" si="2"/>
        <v>1873</v>
      </c>
      <c r="I48" s="22">
        <v>13</v>
      </c>
      <c r="J48" s="26">
        <v>10</v>
      </c>
      <c r="K48" s="26">
        <v>1</v>
      </c>
      <c r="L48" s="26">
        <v>186</v>
      </c>
      <c r="M48" s="26">
        <v>2</v>
      </c>
      <c r="N48" s="26">
        <v>227</v>
      </c>
      <c r="O48" s="26">
        <v>2</v>
      </c>
      <c r="P48" s="26">
        <v>1164</v>
      </c>
      <c r="Q48" s="26">
        <v>150</v>
      </c>
      <c r="R48" s="26">
        <v>8</v>
      </c>
      <c r="S48" s="26">
        <v>13</v>
      </c>
      <c r="T48" s="26">
        <v>29</v>
      </c>
      <c r="U48" s="26">
        <v>66</v>
      </c>
      <c r="V48" s="25">
        <v>2</v>
      </c>
      <c r="W48" s="34">
        <f t="shared" si="11"/>
        <v>10575</v>
      </c>
    </row>
    <row r="49" spans="1:23" s="23" customFormat="1" ht="12.75" customHeight="1" hidden="1">
      <c r="A49" s="18" t="s">
        <v>100</v>
      </c>
      <c r="B49" s="19" t="s">
        <v>101</v>
      </c>
      <c r="C49" s="231">
        <f t="shared" si="0"/>
        <v>0</v>
      </c>
      <c r="D49" s="42"/>
      <c r="E49" s="253">
        <f t="shared" si="1"/>
        <v>0</v>
      </c>
      <c r="F49" s="36"/>
      <c r="G49" s="25"/>
      <c r="H49" s="20">
        <f t="shared" si="2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167">
        <f t="shared" si="11"/>
        <v>0</v>
      </c>
    </row>
    <row r="50" spans="1:23" s="161" customFormat="1" ht="14.25" customHeight="1" hidden="1">
      <c r="A50" s="156" t="s">
        <v>102</v>
      </c>
      <c r="B50" s="157" t="s">
        <v>103</v>
      </c>
      <c r="C50" s="232">
        <f t="shared" si="0"/>
        <v>0</v>
      </c>
      <c r="D50" s="273"/>
      <c r="E50" s="254">
        <f t="shared" si="1"/>
        <v>0</v>
      </c>
      <c r="F50" s="160"/>
      <c r="G50" s="159"/>
      <c r="H50" s="110">
        <f t="shared" si="2"/>
        <v>0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205">
        <f t="shared" si="11"/>
        <v>0</v>
      </c>
    </row>
    <row r="51" spans="1:23" s="24" customFormat="1" ht="18" customHeight="1">
      <c r="A51" s="18" t="s">
        <v>170</v>
      </c>
      <c r="B51" s="19" t="s">
        <v>171</v>
      </c>
      <c r="C51" s="231">
        <f t="shared" si="0"/>
        <v>24347</v>
      </c>
      <c r="D51" s="42">
        <v>24347</v>
      </c>
      <c r="E51" s="253">
        <f t="shared" si="1"/>
        <v>0</v>
      </c>
      <c r="F51" s="36">
        <v>0</v>
      </c>
      <c r="G51" s="25">
        <v>0</v>
      </c>
      <c r="H51" s="20">
        <f t="shared" si="2"/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167">
        <f t="shared" si="11"/>
        <v>0</v>
      </c>
    </row>
    <row r="52" spans="1:23" s="161" customFormat="1" ht="30" customHeight="1" hidden="1">
      <c r="A52" s="156" t="s">
        <v>180</v>
      </c>
      <c r="B52" s="157" t="s">
        <v>181</v>
      </c>
      <c r="C52" s="229">
        <f t="shared" si="0"/>
        <v>0</v>
      </c>
      <c r="D52" s="273"/>
      <c r="E52" s="254">
        <f t="shared" si="1"/>
        <v>0</v>
      </c>
      <c r="F52" s="160">
        <v>0</v>
      </c>
      <c r="G52" s="159">
        <v>0</v>
      </c>
      <c r="H52" s="110">
        <f t="shared" si="2"/>
        <v>0</v>
      </c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15"/>
    </row>
    <row r="53" spans="1:23" s="24" customFormat="1" ht="24" customHeight="1" hidden="1">
      <c r="A53" s="28" t="s">
        <v>104</v>
      </c>
      <c r="B53" s="29" t="s">
        <v>144</v>
      </c>
      <c r="C53" s="175">
        <f t="shared" si="0"/>
        <v>0</v>
      </c>
      <c r="D53" s="177">
        <f>D54+D55+D57+D58+D56</f>
        <v>0</v>
      </c>
      <c r="E53" s="176">
        <f t="shared" si="1"/>
        <v>0</v>
      </c>
      <c r="F53" s="33">
        <f>F54+F55+F57+F58</f>
        <v>0</v>
      </c>
      <c r="G53" s="14">
        <f>G54+G55+G57+G58</f>
        <v>0</v>
      </c>
      <c r="H53" s="16">
        <f t="shared" si="2"/>
        <v>0</v>
      </c>
      <c r="I53" s="13">
        <f aca="true" t="shared" si="15" ref="I53:V53">I54+I55+I57+I58</f>
        <v>0</v>
      </c>
      <c r="J53" s="15">
        <f t="shared" si="15"/>
        <v>0</v>
      </c>
      <c r="K53" s="15">
        <f t="shared" si="15"/>
        <v>0</v>
      </c>
      <c r="L53" s="15">
        <f t="shared" si="15"/>
        <v>0</v>
      </c>
      <c r="M53" s="15">
        <f t="shared" si="15"/>
        <v>0</v>
      </c>
      <c r="N53" s="15">
        <f t="shared" si="15"/>
        <v>0</v>
      </c>
      <c r="O53" s="15">
        <f t="shared" si="15"/>
        <v>0</v>
      </c>
      <c r="P53" s="15">
        <f t="shared" si="15"/>
        <v>0</v>
      </c>
      <c r="Q53" s="15">
        <f t="shared" si="15"/>
        <v>0</v>
      </c>
      <c r="R53" s="15">
        <f t="shared" si="15"/>
        <v>0</v>
      </c>
      <c r="S53" s="15">
        <f t="shared" si="15"/>
        <v>0</v>
      </c>
      <c r="T53" s="15">
        <f t="shared" si="15"/>
        <v>0</v>
      </c>
      <c r="U53" s="15">
        <f t="shared" si="15"/>
        <v>0</v>
      </c>
      <c r="V53" s="15">
        <f t="shared" si="15"/>
        <v>0</v>
      </c>
      <c r="W53" s="31">
        <f aca="true" t="shared" si="16" ref="W53:W67">E53+H53</f>
        <v>0</v>
      </c>
    </row>
    <row r="54" spans="1:23" s="17" customFormat="1" ht="15.75" customHeight="1" hidden="1">
      <c r="A54" s="18" t="s">
        <v>105</v>
      </c>
      <c r="B54" s="19" t="s">
        <v>106</v>
      </c>
      <c r="C54" s="228">
        <f t="shared" si="0"/>
        <v>0</v>
      </c>
      <c r="D54" s="42"/>
      <c r="E54" s="253">
        <f t="shared" si="1"/>
        <v>0</v>
      </c>
      <c r="F54" s="36">
        <v>0</v>
      </c>
      <c r="G54" s="25">
        <v>0</v>
      </c>
      <c r="H54" s="20">
        <f t="shared" si="2"/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34">
        <f t="shared" si="16"/>
        <v>0</v>
      </c>
    </row>
    <row r="55" spans="1:23" s="24" customFormat="1" ht="14.25" customHeight="1" hidden="1">
      <c r="A55" s="18" t="s">
        <v>107</v>
      </c>
      <c r="B55" s="19" t="s">
        <v>108</v>
      </c>
      <c r="C55" s="228">
        <f t="shared" si="0"/>
        <v>0</v>
      </c>
      <c r="D55" s="42"/>
      <c r="E55" s="253">
        <f t="shared" si="1"/>
        <v>0</v>
      </c>
      <c r="F55" s="36">
        <v>0</v>
      </c>
      <c r="G55" s="25">
        <v>0</v>
      </c>
      <c r="H55" s="20">
        <f t="shared" si="2"/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34">
        <f t="shared" si="16"/>
        <v>0</v>
      </c>
    </row>
    <row r="56" spans="1:23" s="24" customFormat="1" ht="16.5" customHeight="1" hidden="1">
      <c r="A56" s="18" t="s">
        <v>109</v>
      </c>
      <c r="B56" s="19" t="s">
        <v>110</v>
      </c>
      <c r="C56" s="228">
        <f t="shared" si="0"/>
        <v>0</v>
      </c>
      <c r="D56" s="42"/>
      <c r="E56" s="253">
        <f t="shared" si="1"/>
        <v>0</v>
      </c>
      <c r="F56" s="36">
        <v>0</v>
      </c>
      <c r="G56" s="25">
        <v>0</v>
      </c>
      <c r="H56" s="20">
        <f t="shared" si="2"/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34">
        <f t="shared" si="16"/>
        <v>0</v>
      </c>
    </row>
    <row r="57" spans="1:23" s="24" customFormat="1" ht="16.5" customHeight="1" hidden="1">
      <c r="A57" s="18" t="s">
        <v>111</v>
      </c>
      <c r="B57" s="19" t="s">
        <v>112</v>
      </c>
      <c r="C57" s="228">
        <f t="shared" si="0"/>
        <v>0</v>
      </c>
      <c r="D57" s="42"/>
      <c r="E57" s="253">
        <f t="shared" si="1"/>
        <v>0</v>
      </c>
      <c r="F57" s="36"/>
      <c r="G57" s="25">
        <v>0</v>
      </c>
      <c r="H57" s="20">
        <f t="shared" si="2"/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34">
        <f t="shared" si="16"/>
        <v>0</v>
      </c>
    </row>
    <row r="58" spans="1:23" s="24" customFormat="1" ht="24" customHeight="1" hidden="1">
      <c r="A58" s="18" t="s">
        <v>143</v>
      </c>
      <c r="B58" s="19" t="s">
        <v>113</v>
      </c>
      <c r="C58" s="228">
        <f t="shared" si="0"/>
        <v>0</v>
      </c>
      <c r="D58" s="42">
        <v>0</v>
      </c>
      <c r="E58" s="253">
        <f t="shared" si="1"/>
        <v>0</v>
      </c>
      <c r="F58" s="36">
        <v>0</v>
      </c>
      <c r="G58" s="25">
        <v>0</v>
      </c>
      <c r="H58" s="20">
        <f t="shared" si="2"/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34">
        <f t="shared" si="16"/>
        <v>0</v>
      </c>
    </row>
    <row r="59" spans="1:23" s="24" customFormat="1" ht="23.25" customHeight="1">
      <c r="A59" s="28" t="s">
        <v>114</v>
      </c>
      <c r="B59" s="29" t="s">
        <v>115</v>
      </c>
      <c r="C59" s="230">
        <f>D59+E59+H59</f>
        <v>348340.8</v>
      </c>
      <c r="D59" s="274">
        <f>D60+D61+D62+D63+D64</f>
        <v>347040.8</v>
      </c>
      <c r="E59" s="176">
        <f>F59+G59</f>
        <v>730</v>
      </c>
      <c r="F59" s="33">
        <f>F60+F61+F62+F63+F64</f>
        <v>631</v>
      </c>
      <c r="G59" s="32">
        <f>G60+G61+G62+G63+G64</f>
        <v>99</v>
      </c>
      <c r="H59" s="190">
        <f>I59+J59+K59+L59+M59+N59+O59+P59+Q59+R59+S59+T59+U59+V59</f>
        <v>570</v>
      </c>
      <c r="I59" s="191">
        <f aca="true" t="shared" si="17" ref="I59:V59">I60+I61+I62+I63+I64</f>
        <v>173</v>
      </c>
      <c r="J59" s="15">
        <f t="shared" si="17"/>
        <v>0</v>
      </c>
      <c r="K59" s="195">
        <f t="shared" si="17"/>
        <v>119</v>
      </c>
      <c r="L59" s="195">
        <f t="shared" si="17"/>
        <v>45</v>
      </c>
      <c r="M59" s="195">
        <f t="shared" si="17"/>
        <v>0</v>
      </c>
      <c r="N59" s="195">
        <f t="shared" si="17"/>
        <v>22</v>
      </c>
      <c r="O59" s="195">
        <f t="shared" si="17"/>
        <v>0</v>
      </c>
      <c r="P59" s="195">
        <f t="shared" si="17"/>
        <v>0</v>
      </c>
      <c r="Q59" s="195">
        <f t="shared" si="17"/>
        <v>22</v>
      </c>
      <c r="R59" s="195">
        <f t="shared" si="17"/>
        <v>22</v>
      </c>
      <c r="S59" s="195">
        <f t="shared" si="17"/>
        <v>123</v>
      </c>
      <c r="T59" s="195">
        <f t="shared" si="17"/>
        <v>0</v>
      </c>
      <c r="U59" s="195">
        <f t="shared" si="17"/>
        <v>0</v>
      </c>
      <c r="V59" s="192">
        <f t="shared" si="17"/>
        <v>44</v>
      </c>
      <c r="W59" s="31">
        <f>E59+H59</f>
        <v>1300</v>
      </c>
    </row>
    <row r="60" spans="1:23" s="17" customFormat="1" ht="12.75">
      <c r="A60" s="18" t="s">
        <v>116</v>
      </c>
      <c r="B60" s="19" t="s">
        <v>117</v>
      </c>
      <c r="C60" s="228">
        <f>D60+E60+H60</f>
        <v>4735</v>
      </c>
      <c r="D60" s="42">
        <v>3927</v>
      </c>
      <c r="E60" s="255">
        <f>F60+G60</f>
        <v>238</v>
      </c>
      <c r="F60" s="193">
        <v>139</v>
      </c>
      <c r="G60" s="194">
        <v>99</v>
      </c>
      <c r="H60" s="20">
        <f>I60+J60+K60+L60+M60+N60+O60+P60+Q60+R60+S60+T60+U60+V60</f>
        <v>570</v>
      </c>
      <c r="I60" s="193">
        <v>173</v>
      </c>
      <c r="J60" s="193"/>
      <c r="K60" s="193">
        <v>119</v>
      </c>
      <c r="L60" s="193">
        <v>45</v>
      </c>
      <c r="M60" s="193"/>
      <c r="N60" s="193">
        <v>22</v>
      </c>
      <c r="O60" s="193"/>
      <c r="P60" s="193"/>
      <c r="Q60" s="193">
        <v>22</v>
      </c>
      <c r="R60" s="193">
        <v>22</v>
      </c>
      <c r="S60" s="193">
        <v>123</v>
      </c>
      <c r="T60" s="193"/>
      <c r="U60" s="193"/>
      <c r="V60" s="193">
        <v>44</v>
      </c>
      <c r="W60" s="34">
        <f>E60+H60</f>
        <v>808</v>
      </c>
    </row>
    <row r="61" spans="1:23" s="24" customFormat="1" ht="12.75">
      <c r="A61" s="18" t="s">
        <v>118</v>
      </c>
      <c r="B61" s="19" t="s">
        <v>119</v>
      </c>
      <c r="C61" s="228">
        <f>D61+E61+H61</f>
        <v>37317</v>
      </c>
      <c r="D61" s="42">
        <v>37317</v>
      </c>
      <c r="E61" s="253">
        <f t="shared" si="1"/>
        <v>0</v>
      </c>
      <c r="F61" s="36"/>
      <c r="G61" s="25"/>
      <c r="H61" s="20">
        <f t="shared" si="2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4">
        <f t="shared" si="16"/>
        <v>0</v>
      </c>
    </row>
    <row r="62" spans="1:23" s="24" customFormat="1" ht="14.25" customHeight="1">
      <c r="A62" s="18" t="s">
        <v>120</v>
      </c>
      <c r="B62" s="19" t="s">
        <v>121</v>
      </c>
      <c r="C62" s="228">
        <f t="shared" si="0"/>
        <v>224807</v>
      </c>
      <c r="D62" s="42">
        <v>224315</v>
      </c>
      <c r="E62" s="253">
        <f t="shared" si="1"/>
        <v>492</v>
      </c>
      <c r="F62" s="36">
        <v>492</v>
      </c>
      <c r="G62" s="25"/>
      <c r="H62" s="20">
        <f t="shared" si="2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4">
        <f t="shared" si="16"/>
        <v>492</v>
      </c>
    </row>
    <row r="63" spans="1:23" s="24" customFormat="1" ht="15" customHeight="1">
      <c r="A63" s="18" t="s">
        <v>122</v>
      </c>
      <c r="B63" s="19" t="s">
        <v>123</v>
      </c>
      <c r="C63" s="228">
        <f t="shared" si="0"/>
        <v>65125</v>
      </c>
      <c r="D63" s="42">
        <v>65125</v>
      </c>
      <c r="E63" s="253">
        <f t="shared" si="1"/>
        <v>0</v>
      </c>
      <c r="F63" s="36"/>
      <c r="G63" s="25"/>
      <c r="H63" s="20">
        <f t="shared" si="2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34">
        <f t="shared" si="16"/>
        <v>0</v>
      </c>
    </row>
    <row r="64" spans="1:23" s="24" customFormat="1" ht="15" customHeight="1">
      <c r="A64" s="165" t="s">
        <v>124</v>
      </c>
      <c r="B64" s="166" t="s">
        <v>125</v>
      </c>
      <c r="C64" s="231">
        <f t="shared" si="0"/>
        <v>16356.8</v>
      </c>
      <c r="D64" s="275">
        <v>16356.8</v>
      </c>
      <c r="E64" s="253">
        <f t="shared" si="1"/>
        <v>0</v>
      </c>
      <c r="F64" s="36"/>
      <c r="G64" s="25"/>
      <c r="H64" s="20">
        <f t="shared" si="2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4">
        <f t="shared" si="16"/>
        <v>0</v>
      </c>
    </row>
    <row r="65" spans="1:23" s="24" customFormat="1" ht="24" customHeight="1">
      <c r="A65" s="28" t="s">
        <v>145</v>
      </c>
      <c r="B65" s="29" t="s">
        <v>112</v>
      </c>
      <c r="C65" s="227">
        <f>D65+E65+H65</f>
        <v>16678</v>
      </c>
      <c r="D65" s="15">
        <f>D66+D67</f>
        <v>15153</v>
      </c>
      <c r="E65" s="251">
        <f t="shared" si="1"/>
        <v>837</v>
      </c>
      <c r="F65" s="13">
        <f>F66+F67</f>
        <v>0</v>
      </c>
      <c r="G65" s="14">
        <f>G66+G67</f>
        <v>837</v>
      </c>
      <c r="H65" s="155">
        <f t="shared" si="2"/>
        <v>688</v>
      </c>
      <c r="I65" s="13">
        <f aca="true" t="shared" si="18" ref="I65:V65">I66+I67</f>
        <v>0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688</v>
      </c>
      <c r="N65" s="15">
        <f t="shared" si="18"/>
        <v>0</v>
      </c>
      <c r="O65" s="15">
        <f t="shared" si="18"/>
        <v>0</v>
      </c>
      <c r="P65" s="15">
        <f t="shared" si="18"/>
        <v>0</v>
      </c>
      <c r="Q65" s="15">
        <f t="shared" si="18"/>
        <v>0</v>
      </c>
      <c r="R65" s="15">
        <f t="shared" si="18"/>
        <v>0</v>
      </c>
      <c r="S65" s="15">
        <f t="shared" si="18"/>
        <v>0</v>
      </c>
      <c r="T65" s="15">
        <f t="shared" si="18"/>
        <v>0</v>
      </c>
      <c r="U65" s="15">
        <f t="shared" si="18"/>
        <v>0</v>
      </c>
      <c r="V65" s="14">
        <f t="shared" si="18"/>
        <v>0</v>
      </c>
      <c r="W65" s="16">
        <f t="shared" si="16"/>
        <v>1525</v>
      </c>
    </row>
    <row r="66" spans="1:23" s="17" customFormat="1" ht="15.75" customHeight="1">
      <c r="A66" s="18" t="s">
        <v>146</v>
      </c>
      <c r="B66" s="19" t="s">
        <v>147</v>
      </c>
      <c r="C66" s="228">
        <f>D66+E66+H66</f>
        <v>12215</v>
      </c>
      <c r="D66" s="42">
        <v>10690</v>
      </c>
      <c r="E66" s="253">
        <f t="shared" si="1"/>
        <v>837</v>
      </c>
      <c r="F66" s="36"/>
      <c r="G66" s="25">
        <v>837</v>
      </c>
      <c r="H66" s="20">
        <f t="shared" si="2"/>
        <v>688</v>
      </c>
      <c r="I66" s="22"/>
      <c r="J66" s="22"/>
      <c r="K66" s="22"/>
      <c r="L66" s="22"/>
      <c r="M66" s="22">
        <v>688</v>
      </c>
      <c r="N66" s="22"/>
      <c r="O66" s="22"/>
      <c r="P66" s="22"/>
      <c r="Q66" s="22"/>
      <c r="R66" s="22"/>
      <c r="S66" s="22"/>
      <c r="T66" s="22"/>
      <c r="U66" s="22"/>
      <c r="V66" s="22"/>
      <c r="W66" s="34">
        <f t="shared" si="16"/>
        <v>1525</v>
      </c>
    </row>
    <row r="67" spans="1:23" s="17" customFormat="1" ht="15.75" customHeight="1">
      <c r="A67" s="18" t="s">
        <v>177</v>
      </c>
      <c r="B67" s="19" t="s">
        <v>178</v>
      </c>
      <c r="C67" s="228">
        <f t="shared" si="0"/>
        <v>4463</v>
      </c>
      <c r="D67" s="42">
        <v>4463</v>
      </c>
      <c r="E67" s="253">
        <f t="shared" si="1"/>
        <v>0</v>
      </c>
      <c r="F67" s="36"/>
      <c r="G67" s="25"/>
      <c r="H67" s="20">
        <f t="shared" si="2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4">
        <f t="shared" si="16"/>
        <v>0</v>
      </c>
    </row>
    <row r="68" spans="1:23" s="24" customFormat="1" ht="15" customHeight="1">
      <c r="A68" s="28" t="s">
        <v>151</v>
      </c>
      <c r="B68" s="29" t="s">
        <v>153</v>
      </c>
      <c r="C68" s="175">
        <f>C69+C70</f>
        <v>3569</v>
      </c>
      <c r="D68" s="177">
        <f aca="true" t="shared" si="19" ref="D68:W68">D69+D70</f>
        <v>1000</v>
      </c>
      <c r="E68" s="176">
        <f t="shared" si="19"/>
        <v>2569</v>
      </c>
      <c r="F68" s="32">
        <f t="shared" si="19"/>
        <v>2569</v>
      </c>
      <c r="G68" s="208">
        <f t="shared" si="19"/>
        <v>0</v>
      </c>
      <c r="H68" s="31">
        <f t="shared" si="19"/>
        <v>0</v>
      </c>
      <c r="I68" s="32">
        <f t="shared" si="19"/>
        <v>0</v>
      </c>
      <c r="J68" s="177">
        <f t="shared" si="19"/>
        <v>0</v>
      </c>
      <c r="K68" s="177">
        <f t="shared" si="19"/>
        <v>0</v>
      </c>
      <c r="L68" s="177">
        <f t="shared" si="19"/>
        <v>0</v>
      </c>
      <c r="M68" s="177">
        <f t="shared" si="19"/>
        <v>0</v>
      </c>
      <c r="N68" s="177">
        <f t="shared" si="19"/>
        <v>0</v>
      </c>
      <c r="O68" s="177">
        <f t="shared" si="19"/>
        <v>0</v>
      </c>
      <c r="P68" s="177">
        <f t="shared" si="19"/>
        <v>0</v>
      </c>
      <c r="Q68" s="177">
        <f t="shared" si="19"/>
        <v>0</v>
      </c>
      <c r="R68" s="177">
        <f t="shared" si="19"/>
        <v>0</v>
      </c>
      <c r="S68" s="177">
        <f t="shared" si="19"/>
        <v>0</v>
      </c>
      <c r="T68" s="177">
        <f t="shared" si="19"/>
        <v>0</v>
      </c>
      <c r="U68" s="177">
        <f t="shared" si="19"/>
        <v>0</v>
      </c>
      <c r="V68" s="176">
        <f t="shared" si="19"/>
        <v>0</v>
      </c>
      <c r="W68" s="31">
        <f t="shared" si="19"/>
        <v>2569</v>
      </c>
    </row>
    <row r="69" spans="1:23" s="17" customFormat="1" ht="15.75" customHeight="1">
      <c r="A69" s="18" t="s">
        <v>152</v>
      </c>
      <c r="B69" s="19" t="s">
        <v>103</v>
      </c>
      <c r="C69" s="228">
        <f>D69+E69+H69</f>
        <v>2569</v>
      </c>
      <c r="D69" s="42">
        <v>0</v>
      </c>
      <c r="E69" s="253">
        <f>F69+G69</f>
        <v>2569</v>
      </c>
      <c r="F69" s="36">
        <v>2569</v>
      </c>
      <c r="G69" s="25">
        <v>0</v>
      </c>
      <c r="H69" s="20">
        <f>I69+J69+K69+L69+M69+N69+O69+P69+Q69+R69+S69+T69+U69+V69</f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34">
        <f>E69+H69</f>
        <v>2569</v>
      </c>
    </row>
    <row r="70" spans="1:23" s="17" customFormat="1" ht="15.75" customHeight="1">
      <c r="A70" s="18" t="s">
        <v>185</v>
      </c>
      <c r="B70" s="19" t="s">
        <v>186</v>
      </c>
      <c r="C70" s="228">
        <f>D70+E70+H70</f>
        <v>1000</v>
      </c>
      <c r="D70" s="42">
        <v>1000</v>
      </c>
      <c r="E70" s="253">
        <f>F70+G70</f>
        <v>0</v>
      </c>
      <c r="F70" s="36">
        <v>0</v>
      </c>
      <c r="G70" s="25">
        <v>0</v>
      </c>
      <c r="H70" s="20">
        <f>I70+J70+K70+L70+M70+N70+O70+P70+Q70+R70+S70+T70+U70+V70</f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1">
        <v>0</v>
      </c>
      <c r="W70" s="34">
        <f>E70+H70</f>
        <v>0</v>
      </c>
    </row>
    <row r="71" spans="1:23" s="24" customFormat="1" ht="14.25" customHeight="1">
      <c r="A71" s="28" t="s">
        <v>148</v>
      </c>
      <c r="B71" s="29" t="s">
        <v>39</v>
      </c>
      <c r="C71" s="175">
        <f aca="true" t="shared" si="20" ref="C71:W71">C72</f>
        <v>2347</v>
      </c>
      <c r="D71" s="177">
        <f t="shared" si="20"/>
        <v>2347</v>
      </c>
      <c r="E71" s="176">
        <f t="shared" si="20"/>
        <v>0</v>
      </c>
      <c r="F71" s="33">
        <f t="shared" si="20"/>
        <v>0</v>
      </c>
      <c r="G71" s="14">
        <f t="shared" si="20"/>
        <v>0</v>
      </c>
      <c r="H71" s="16">
        <f t="shared" si="20"/>
        <v>0</v>
      </c>
      <c r="I71" s="13">
        <f t="shared" si="20"/>
        <v>0</v>
      </c>
      <c r="J71" s="15">
        <f t="shared" si="20"/>
        <v>0</v>
      </c>
      <c r="K71" s="15">
        <f t="shared" si="20"/>
        <v>0</v>
      </c>
      <c r="L71" s="15">
        <f t="shared" si="20"/>
        <v>0</v>
      </c>
      <c r="M71" s="15">
        <f t="shared" si="20"/>
        <v>0</v>
      </c>
      <c r="N71" s="15">
        <f t="shared" si="20"/>
        <v>0</v>
      </c>
      <c r="O71" s="15">
        <f t="shared" si="20"/>
        <v>0</v>
      </c>
      <c r="P71" s="15">
        <f t="shared" si="20"/>
        <v>0</v>
      </c>
      <c r="Q71" s="15">
        <f t="shared" si="20"/>
        <v>0</v>
      </c>
      <c r="R71" s="15">
        <f t="shared" si="20"/>
        <v>0</v>
      </c>
      <c r="S71" s="15">
        <f t="shared" si="20"/>
        <v>0</v>
      </c>
      <c r="T71" s="15">
        <f t="shared" si="20"/>
        <v>0</v>
      </c>
      <c r="U71" s="15">
        <f t="shared" si="20"/>
        <v>0</v>
      </c>
      <c r="V71" s="14">
        <f t="shared" si="20"/>
        <v>0</v>
      </c>
      <c r="W71" s="31">
        <f t="shared" si="20"/>
        <v>0</v>
      </c>
    </row>
    <row r="72" spans="1:23" s="24" customFormat="1" ht="27" customHeight="1" thickBot="1">
      <c r="A72" s="18" t="s">
        <v>149</v>
      </c>
      <c r="B72" s="19" t="s">
        <v>150</v>
      </c>
      <c r="C72" s="228">
        <f>D72+E72+H72</f>
        <v>2347</v>
      </c>
      <c r="D72" s="42">
        <v>2347</v>
      </c>
      <c r="E72" s="256">
        <f aca="true" t="shared" si="21" ref="E72:E92">F72+G72</f>
        <v>0</v>
      </c>
      <c r="F72" s="36"/>
      <c r="G72" s="25"/>
      <c r="H72" s="20">
        <f aca="true" t="shared" si="22" ref="H72:H92">I72+J72+K72+L72+M72+N72+O72+P72+Q72+R72+S72+T72+U72+V72</f>
        <v>0</v>
      </c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34">
        <f>E72+H72</f>
        <v>0</v>
      </c>
    </row>
    <row r="73" spans="1:23" s="24" customFormat="1" ht="17.25" customHeight="1" thickBot="1">
      <c r="A73" s="38"/>
      <c r="B73" s="39" t="s">
        <v>126</v>
      </c>
      <c r="C73" s="233">
        <f>D73+E73+H73</f>
        <v>1688178.3</v>
      </c>
      <c r="D73" s="276">
        <f>D71+D68+D65+D59+D53+D47+D38+D31+D24+D19+D16+D6</f>
        <v>1543605.3</v>
      </c>
      <c r="E73" s="257">
        <f t="shared" si="21"/>
        <v>83084</v>
      </c>
      <c r="F73" s="78">
        <f>F71+F68+F65+F59+F53+F47+F38+F31+F24+F19+F16+F6</f>
        <v>69737</v>
      </c>
      <c r="G73" s="209">
        <f>G71+G68+G65+G59+G53+G47+G38+G31+G24+G19+G16+G6</f>
        <v>13347</v>
      </c>
      <c r="H73" s="211">
        <f t="shared" si="22"/>
        <v>61489</v>
      </c>
      <c r="I73" s="210">
        <f aca="true" t="shared" si="23" ref="I73:V73">I71+I68+I65+I59+I53+I47+I38+I31+I24+I19+I16+I6</f>
        <v>4677</v>
      </c>
      <c r="J73" s="81">
        <f t="shared" si="23"/>
        <v>3700</v>
      </c>
      <c r="K73" s="81">
        <f t="shared" si="23"/>
        <v>3479</v>
      </c>
      <c r="L73" s="81">
        <f t="shared" si="23"/>
        <v>4914</v>
      </c>
      <c r="M73" s="81">
        <f t="shared" si="23"/>
        <v>5945</v>
      </c>
      <c r="N73" s="81">
        <f t="shared" si="23"/>
        <v>4103</v>
      </c>
      <c r="O73" s="81">
        <f t="shared" si="23"/>
        <v>3122</v>
      </c>
      <c r="P73" s="81">
        <f t="shared" si="23"/>
        <v>4738</v>
      </c>
      <c r="Q73" s="81">
        <f t="shared" si="23"/>
        <v>4535</v>
      </c>
      <c r="R73" s="81">
        <f t="shared" si="23"/>
        <v>3955</v>
      </c>
      <c r="S73" s="81">
        <f t="shared" si="23"/>
        <v>4869</v>
      </c>
      <c r="T73" s="81">
        <f t="shared" si="23"/>
        <v>4719</v>
      </c>
      <c r="U73" s="81">
        <f t="shared" si="23"/>
        <v>4665</v>
      </c>
      <c r="V73" s="82">
        <f t="shared" si="23"/>
        <v>4068</v>
      </c>
      <c r="W73" s="90">
        <f>E73+H73</f>
        <v>144573</v>
      </c>
    </row>
    <row r="74" spans="1:23" s="41" customFormat="1" ht="15.75" customHeight="1">
      <c r="A74" s="202">
        <v>1400</v>
      </c>
      <c r="B74" s="198" t="s">
        <v>127</v>
      </c>
      <c r="C74" s="234">
        <f>C76+C79+C91</f>
        <v>0</v>
      </c>
      <c r="D74" s="177">
        <f>D75+D79+D83+D84+D78+D80+D81+D82</f>
        <v>92399</v>
      </c>
      <c r="E74" s="258">
        <f t="shared" si="21"/>
        <v>60048</v>
      </c>
      <c r="F74" s="32">
        <f>F76+F79+F83+F84</f>
        <v>48200</v>
      </c>
      <c r="G74" s="148">
        <f>G76+G79+G83+G84</f>
        <v>11848</v>
      </c>
      <c r="H74" s="40">
        <f t="shared" si="22"/>
        <v>34787</v>
      </c>
      <c r="I74" s="152">
        <f aca="true" t="shared" si="24" ref="I74:W74">I76+I79+I83+I84</f>
        <v>3246</v>
      </c>
      <c r="J74" s="91">
        <f t="shared" si="24"/>
        <v>2485</v>
      </c>
      <c r="K74" s="91">
        <f t="shared" si="24"/>
        <v>899</v>
      </c>
      <c r="L74" s="91">
        <f t="shared" si="24"/>
        <v>3170</v>
      </c>
      <c r="M74" s="91">
        <f t="shared" si="24"/>
        <v>3632</v>
      </c>
      <c r="N74" s="91">
        <f t="shared" si="24"/>
        <v>2601</v>
      </c>
      <c r="O74" s="91">
        <f t="shared" si="24"/>
        <v>1110</v>
      </c>
      <c r="P74" s="91">
        <f t="shared" si="24"/>
        <v>929</v>
      </c>
      <c r="Q74" s="91">
        <f t="shared" si="24"/>
        <v>3372</v>
      </c>
      <c r="R74" s="91">
        <f t="shared" si="24"/>
        <v>2046</v>
      </c>
      <c r="S74" s="91">
        <f t="shared" si="24"/>
        <v>2403</v>
      </c>
      <c r="T74" s="91">
        <f t="shared" si="24"/>
        <v>3869</v>
      </c>
      <c r="U74" s="91">
        <f t="shared" si="24"/>
        <v>2741</v>
      </c>
      <c r="V74" s="148">
        <f t="shared" si="24"/>
        <v>2284</v>
      </c>
      <c r="W74" s="40">
        <f t="shared" si="24"/>
        <v>94835</v>
      </c>
    </row>
    <row r="75" spans="1:23" s="92" customFormat="1" ht="25.5" customHeight="1">
      <c r="A75" s="203">
        <v>1401</v>
      </c>
      <c r="B75" s="199" t="s">
        <v>169</v>
      </c>
      <c r="C75" s="228">
        <v>0</v>
      </c>
      <c r="D75" s="42">
        <f>D76+D77</f>
        <v>89747</v>
      </c>
      <c r="E75" s="253">
        <f t="shared" si="21"/>
        <v>0</v>
      </c>
      <c r="F75" s="35">
        <f>F76+F77</f>
        <v>0</v>
      </c>
      <c r="G75" s="37">
        <f>G76+G77</f>
        <v>0</v>
      </c>
      <c r="H75" s="79">
        <f t="shared" si="22"/>
        <v>0</v>
      </c>
      <c r="I75" s="36">
        <f aca="true" t="shared" si="25" ref="I75:V75">I76+I77</f>
        <v>0</v>
      </c>
      <c r="J75" s="42">
        <f t="shared" si="25"/>
        <v>0</v>
      </c>
      <c r="K75" s="42">
        <f t="shared" si="25"/>
        <v>0</v>
      </c>
      <c r="L75" s="42">
        <f t="shared" si="25"/>
        <v>0</v>
      </c>
      <c r="M75" s="42">
        <f t="shared" si="25"/>
        <v>0</v>
      </c>
      <c r="N75" s="42">
        <f t="shared" si="25"/>
        <v>0</v>
      </c>
      <c r="O75" s="42">
        <f t="shared" si="25"/>
        <v>0</v>
      </c>
      <c r="P75" s="42">
        <f t="shared" si="25"/>
        <v>0</v>
      </c>
      <c r="Q75" s="42">
        <f t="shared" si="25"/>
        <v>0</v>
      </c>
      <c r="R75" s="42">
        <f t="shared" si="25"/>
        <v>0</v>
      </c>
      <c r="S75" s="42">
        <f t="shared" si="25"/>
        <v>0</v>
      </c>
      <c r="T75" s="42">
        <f t="shared" si="25"/>
        <v>0</v>
      </c>
      <c r="U75" s="42">
        <f t="shared" si="25"/>
        <v>0</v>
      </c>
      <c r="V75" s="37">
        <f t="shared" si="25"/>
        <v>0</v>
      </c>
      <c r="W75" s="151"/>
    </row>
    <row r="76" spans="1:23" s="94" customFormat="1" ht="27" customHeight="1">
      <c r="A76" s="83"/>
      <c r="B76" s="200" t="s">
        <v>167</v>
      </c>
      <c r="C76" s="235">
        <v>0</v>
      </c>
      <c r="D76" s="147">
        <f>W124</f>
        <v>45787</v>
      </c>
      <c r="E76" s="259">
        <f t="shared" si="21"/>
        <v>0</v>
      </c>
      <c r="F76" s="87">
        <f>'[1]г.В'!Z68</f>
        <v>0</v>
      </c>
      <c r="G76" s="88">
        <f>'[1]ураз'!Z68</f>
        <v>0</v>
      </c>
      <c r="H76" s="76">
        <f t="shared" si="22"/>
        <v>0</v>
      </c>
      <c r="I76" s="15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149">
        <v>0</v>
      </c>
      <c r="W76" s="143">
        <f aca="true" t="shared" si="26" ref="W76:W92">E76+H76</f>
        <v>0</v>
      </c>
    </row>
    <row r="77" spans="1:23" s="94" customFormat="1" ht="27" customHeight="1">
      <c r="A77" s="83"/>
      <c r="B77" s="200" t="s">
        <v>168</v>
      </c>
      <c r="C77" s="235">
        <v>0</v>
      </c>
      <c r="D77" s="147">
        <f>W123</f>
        <v>43960</v>
      </c>
      <c r="E77" s="259">
        <f t="shared" si="21"/>
        <v>0</v>
      </c>
      <c r="F77" s="87">
        <v>0</v>
      </c>
      <c r="G77" s="88">
        <v>0</v>
      </c>
      <c r="H77" s="76">
        <f t="shared" si="22"/>
        <v>0</v>
      </c>
      <c r="I77" s="15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149">
        <v>0</v>
      </c>
      <c r="W77" s="85">
        <f t="shared" si="26"/>
        <v>0</v>
      </c>
    </row>
    <row r="78" spans="1:23" s="94" customFormat="1" ht="27" customHeight="1">
      <c r="A78" s="18" t="s">
        <v>142</v>
      </c>
      <c r="B78" s="199" t="s">
        <v>190</v>
      </c>
      <c r="C78" s="228">
        <v>0</v>
      </c>
      <c r="D78" s="147">
        <f>W115</f>
        <v>16</v>
      </c>
      <c r="E78" s="253">
        <f t="shared" si="21"/>
        <v>0</v>
      </c>
      <c r="F78" s="87">
        <v>0</v>
      </c>
      <c r="G78" s="88">
        <v>0</v>
      </c>
      <c r="H78" s="20">
        <f t="shared" si="22"/>
        <v>0</v>
      </c>
      <c r="I78" s="153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3">
        <v>0</v>
      </c>
      <c r="Q78" s="93">
        <v>0</v>
      </c>
      <c r="R78" s="93">
        <v>0</v>
      </c>
      <c r="S78" s="93">
        <v>0</v>
      </c>
      <c r="T78" s="93">
        <v>0</v>
      </c>
      <c r="U78" s="93">
        <v>0</v>
      </c>
      <c r="V78" s="149">
        <v>0</v>
      </c>
      <c r="W78" s="34">
        <f t="shared" si="26"/>
        <v>0</v>
      </c>
    </row>
    <row r="79" spans="1:23" s="24" customFormat="1" ht="25.5" customHeight="1">
      <c r="A79" s="18" t="s">
        <v>44</v>
      </c>
      <c r="B79" s="199" t="s">
        <v>188</v>
      </c>
      <c r="C79" s="228">
        <v>0</v>
      </c>
      <c r="D79" s="42">
        <f>W116</f>
        <v>1612</v>
      </c>
      <c r="E79" s="253">
        <f t="shared" si="21"/>
        <v>0</v>
      </c>
      <c r="F79" s="36">
        <v>0</v>
      </c>
      <c r="G79" s="37">
        <v>0</v>
      </c>
      <c r="H79" s="20">
        <f t="shared" si="22"/>
        <v>0</v>
      </c>
      <c r="I79" s="61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150">
        <v>0</v>
      </c>
      <c r="W79" s="34">
        <f t="shared" si="26"/>
        <v>0</v>
      </c>
    </row>
    <row r="80" spans="1:23" s="24" customFormat="1" ht="25.5" customHeight="1">
      <c r="A80" s="18" t="s">
        <v>62</v>
      </c>
      <c r="B80" s="199" t="s">
        <v>193</v>
      </c>
      <c r="C80" s="228">
        <v>0</v>
      </c>
      <c r="D80" s="42">
        <f>W102</f>
        <v>620</v>
      </c>
      <c r="E80" s="253">
        <f t="shared" si="21"/>
        <v>0</v>
      </c>
      <c r="F80" s="36">
        <v>0</v>
      </c>
      <c r="G80" s="37">
        <v>0</v>
      </c>
      <c r="H80" s="20">
        <f t="shared" si="22"/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34">
        <f t="shared" si="26"/>
        <v>0</v>
      </c>
    </row>
    <row r="81" spans="1:23" s="24" customFormat="1" ht="25.5" customHeight="1">
      <c r="A81" s="18" t="s">
        <v>70</v>
      </c>
      <c r="B81" s="199" t="s">
        <v>197</v>
      </c>
      <c r="C81" s="228">
        <v>0</v>
      </c>
      <c r="D81" s="42">
        <f>W110</f>
        <v>291</v>
      </c>
      <c r="E81" s="253">
        <f t="shared" si="21"/>
        <v>0</v>
      </c>
      <c r="F81" s="36">
        <v>0</v>
      </c>
      <c r="G81" s="37">
        <v>0</v>
      </c>
      <c r="H81" s="20">
        <f t="shared" si="22"/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61">
        <v>0</v>
      </c>
      <c r="W81" s="34">
        <f t="shared" si="26"/>
        <v>0</v>
      </c>
    </row>
    <row r="82" spans="1:23" s="24" customFormat="1" ht="25.5" customHeight="1">
      <c r="A82" s="18" t="s">
        <v>70</v>
      </c>
      <c r="B82" s="199" t="s">
        <v>196</v>
      </c>
      <c r="C82" s="228">
        <v>0</v>
      </c>
      <c r="D82" s="42">
        <f>W111</f>
        <v>63</v>
      </c>
      <c r="E82" s="253">
        <f t="shared" si="21"/>
        <v>0</v>
      </c>
      <c r="F82" s="36">
        <v>0</v>
      </c>
      <c r="G82" s="37">
        <v>0</v>
      </c>
      <c r="H82" s="20">
        <f t="shared" si="22"/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0</v>
      </c>
      <c r="W82" s="34">
        <f t="shared" si="26"/>
        <v>0</v>
      </c>
    </row>
    <row r="83" spans="1:23" s="24" customFormat="1" ht="26.25" customHeight="1">
      <c r="A83" s="18" t="s">
        <v>70</v>
      </c>
      <c r="B83" s="199" t="s">
        <v>189</v>
      </c>
      <c r="C83" s="228">
        <v>0</v>
      </c>
      <c r="D83" s="42">
        <f>W117</f>
        <v>50</v>
      </c>
      <c r="E83" s="253">
        <f t="shared" si="21"/>
        <v>0</v>
      </c>
      <c r="F83" s="36">
        <v>0</v>
      </c>
      <c r="G83" s="37">
        <v>0</v>
      </c>
      <c r="H83" s="20">
        <f t="shared" si="22"/>
        <v>0</v>
      </c>
      <c r="I83" s="61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80">
        <v>0</v>
      </c>
      <c r="U83" s="80">
        <v>0</v>
      </c>
      <c r="V83" s="150">
        <v>0</v>
      </c>
      <c r="W83" s="34">
        <f t="shared" si="26"/>
        <v>0</v>
      </c>
    </row>
    <row r="84" spans="1:23" s="24" customFormat="1" ht="15.75" customHeight="1">
      <c r="A84" s="178"/>
      <c r="B84" s="201" t="s">
        <v>128</v>
      </c>
      <c r="C84" s="236">
        <v>0</v>
      </c>
      <c r="D84" s="182">
        <f>D85+D86+D87+D88+D89+D90+D91</f>
        <v>0</v>
      </c>
      <c r="E84" s="260">
        <f t="shared" si="21"/>
        <v>60048</v>
      </c>
      <c r="F84" s="180">
        <f>F85+F86+F87+F88+F89+F90+F91+F92</f>
        <v>48200</v>
      </c>
      <c r="G84" s="180">
        <f>G85+G86+G87+G88+G89+G90+G91+G92</f>
        <v>11848</v>
      </c>
      <c r="H84" s="181">
        <f t="shared" si="22"/>
        <v>34787</v>
      </c>
      <c r="I84" s="180">
        <f aca="true" t="shared" si="27" ref="I84:V84">I85+I86+I87+I88+I89+I90+I91</f>
        <v>3246</v>
      </c>
      <c r="J84" s="182">
        <f t="shared" si="27"/>
        <v>2485</v>
      </c>
      <c r="K84" s="182">
        <f t="shared" si="27"/>
        <v>899</v>
      </c>
      <c r="L84" s="182">
        <f t="shared" si="27"/>
        <v>3170</v>
      </c>
      <c r="M84" s="182">
        <f t="shared" si="27"/>
        <v>3632</v>
      </c>
      <c r="N84" s="182">
        <f t="shared" si="27"/>
        <v>2601</v>
      </c>
      <c r="O84" s="182">
        <f t="shared" si="27"/>
        <v>1110</v>
      </c>
      <c r="P84" s="182">
        <f t="shared" si="27"/>
        <v>929</v>
      </c>
      <c r="Q84" s="182">
        <f t="shared" si="27"/>
        <v>3372</v>
      </c>
      <c r="R84" s="182">
        <f t="shared" si="27"/>
        <v>2046</v>
      </c>
      <c r="S84" s="182">
        <f t="shared" si="27"/>
        <v>2403</v>
      </c>
      <c r="T84" s="182">
        <f t="shared" si="27"/>
        <v>3869</v>
      </c>
      <c r="U84" s="182">
        <f t="shared" si="27"/>
        <v>2741</v>
      </c>
      <c r="V84" s="180">
        <f t="shared" si="27"/>
        <v>2284</v>
      </c>
      <c r="W84" s="179">
        <f t="shared" si="26"/>
        <v>94835</v>
      </c>
    </row>
    <row r="85" spans="1:23" s="89" customFormat="1" ht="26.25" customHeight="1">
      <c r="A85" s="83" t="s">
        <v>192</v>
      </c>
      <c r="B85" s="200" t="s">
        <v>205</v>
      </c>
      <c r="C85" s="235">
        <v>0</v>
      </c>
      <c r="D85" s="147">
        <v>0</v>
      </c>
      <c r="E85" s="259">
        <f t="shared" si="21"/>
        <v>2</v>
      </c>
      <c r="F85" s="86">
        <v>1</v>
      </c>
      <c r="G85" s="88">
        <v>1</v>
      </c>
      <c r="H85" s="73">
        <f t="shared" si="22"/>
        <v>14</v>
      </c>
      <c r="I85" s="87">
        <v>1</v>
      </c>
      <c r="J85" s="147">
        <v>1</v>
      </c>
      <c r="K85" s="147">
        <v>1</v>
      </c>
      <c r="L85" s="147">
        <v>1</v>
      </c>
      <c r="M85" s="147">
        <v>1</v>
      </c>
      <c r="N85" s="147">
        <v>1</v>
      </c>
      <c r="O85" s="147">
        <v>1</v>
      </c>
      <c r="P85" s="147">
        <v>1</v>
      </c>
      <c r="Q85" s="147">
        <v>1</v>
      </c>
      <c r="R85" s="147">
        <v>1</v>
      </c>
      <c r="S85" s="147">
        <v>1</v>
      </c>
      <c r="T85" s="147">
        <v>1</v>
      </c>
      <c r="U85" s="147">
        <v>1</v>
      </c>
      <c r="V85" s="86">
        <v>1</v>
      </c>
      <c r="W85" s="85">
        <f t="shared" si="26"/>
        <v>16</v>
      </c>
    </row>
    <row r="86" spans="1:24" s="89" customFormat="1" ht="15" customHeight="1">
      <c r="A86" s="83" t="s">
        <v>98</v>
      </c>
      <c r="B86" s="200" t="s">
        <v>165</v>
      </c>
      <c r="C86" s="235">
        <v>0</v>
      </c>
      <c r="D86" s="147">
        <v>0</v>
      </c>
      <c r="E86" s="259">
        <f t="shared" si="21"/>
        <v>27264</v>
      </c>
      <c r="F86" s="87">
        <v>21843</v>
      </c>
      <c r="G86" s="88">
        <v>5421</v>
      </c>
      <c r="H86" s="73">
        <f t="shared" si="22"/>
        <v>28820</v>
      </c>
      <c r="I86" s="72">
        <v>2714</v>
      </c>
      <c r="J86" s="75">
        <v>2076</v>
      </c>
      <c r="K86" s="75">
        <v>806</v>
      </c>
      <c r="L86" s="75">
        <v>2873</v>
      </c>
      <c r="M86" s="75">
        <v>3050</v>
      </c>
      <c r="N86" s="75">
        <v>2168</v>
      </c>
      <c r="O86" s="75">
        <v>887</v>
      </c>
      <c r="P86" s="75">
        <v>762</v>
      </c>
      <c r="Q86" s="75">
        <v>2785</v>
      </c>
      <c r="R86" s="75">
        <v>1612</v>
      </c>
      <c r="S86" s="75">
        <v>1722</v>
      </c>
      <c r="T86" s="75">
        <v>3458</v>
      </c>
      <c r="U86" s="75">
        <v>1777</v>
      </c>
      <c r="V86" s="197">
        <v>2130</v>
      </c>
      <c r="W86" s="85">
        <f>E86+H86</f>
        <v>56084</v>
      </c>
      <c r="X86" s="170"/>
    </row>
    <row r="87" spans="1:23" s="89" customFormat="1" ht="15" customHeight="1">
      <c r="A87" s="83" t="s">
        <v>98</v>
      </c>
      <c r="B87" s="200" t="s">
        <v>166</v>
      </c>
      <c r="C87" s="235">
        <v>0</v>
      </c>
      <c r="D87" s="147">
        <v>0</v>
      </c>
      <c r="E87" s="259">
        <f t="shared" si="21"/>
        <v>10532</v>
      </c>
      <c r="F87" s="87">
        <v>8550</v>
      </c>
      <c r="G87" s="88">
        <v>1982</v>
      </c>
      <c r="H87" s="73">
        <f t="shared" si="22"/>
        <v>0</v>
      </c>
      <c r="I87" s="72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197">
        <v>0</v>
      </c>
      <c r="W87" s="85">
        <f t="shared" si="26"/>
        <v>10532</v>
      </c>
    </row>
    <row r="88" spans="1:23" s="89" customFormat="1" ht="27" customHeight="1">
      <c r="A88" s="83" t="s">
        <v>62</v>
      </c>
      <c r="B88" s="200" t="s">
        <v>200</v>
      </c>
      <c r="C88" s="235">
        <v>0</v>
      </c>
      <c r="D88" s="147">
        <v>0</v>
      </c>
      <c r="E88" s="259">
        <f t="shared" si="21"/>
        <v>7451</v>
      </c>
      <c r="F88" s="87">
        <v>4836</v>
      </c>
      <c r="G88" s="88">
        <v>2615</v>
      </c>
      <c r="H88" s="73">
        <f t="shared" si="22"/>
        <v>0</v>
      </c>
      <c r="I88" s="72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197">
        <v>0</v>
      </c>
      <c r="W88" s="85">
        <f t="shared" si="26"/>
        <v>7451</v>
      </c>
    </row>
    <row r="89" spans="1:23" s="89" customFormat="1" ht="15" customHeight="1">
      <c r="A89" s="83" t="s">
        <v>70</v>
      </c>
      <c r="B89" s="200" t="s">
        <v>176</v>
      </c>
      <c r="C89" s="235">
        <v>0</v>
      </c>
      <c r="D89" s="147">
        <v>0</v>
      </c>
      <c r="E89" s="261">
        <f t="shared" si="21"/>
        <v>6401</v>
      </c>
      <c r="F89" s="87">
        <v>4572</v>
      </c>
      <c r="G89" s="144">
        <v>1829</v>
      </c>
      <c r="H89" s="73">
        <f t="shared" si="22"/>
        <v>5953</v>
      </c>
      <c r="I89" s="72">
        <v>531</v>
      </c>
      <c r="J89" s="75">
        <v>408</v>
      </c>
      <c r="K89" s="75">
        <v>92</v>
      </c>
      <c r="L89" s="75">
        <v>296</v>
      </c>
      <c r="M89" s="75">
        <v>581</v>
      </c>
      <c r="N89" s="75">
        <v>432</v>
      </c>
      <c r="O89" s="75">
        <v>222</v>
      </c>
      <c r="P89" s="75">
        <v>166</v>
      </c>
      <c r="Q89" s="75">
        <v>586</v>
      </c>
      <c r="R89" s="75">
        <v>433</v>
      </c>
      <c r="S89" s="75">
        <v>680</v>
      </c>
      <c r="T89" s="75">
        <v>410</v>
      </c>
      <c r="U89" s="75">
        <v>963</v>
      </c>
      <c r="V89" s="197">
        <v>153</v>
      </c>
      <c r="W89" s="143">
        <f t="shared" si="26"/>
        <v>12354</v>
      </c>
    </row>
    <row r="90" spans="1:23" s="89" customFormat="1" ht="27.75" customHeight="1" hidden="1">
      <c r="A90" s="83"/>
      <c r="B90" s="200" t="s">
        <v>182</v>
      </c>
      <c r="C90" s="235">
        <v>0</v>
      </c>
      <c r="D90" s="147">
        <v>0</v>
      </c>
      <c r="E90" s="261">
        <f t="shared" si="21"/>
        <v>0</v>
      </c>
      <c r="F90" s="87"/>
      <c r="G90" s="144"/>
      <c r="H90" s="73">
        <f t="shared" si="22"/>
        <v>0</v>
      </c>
      <c r="I90" s="72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197"/>
      <c r="W90" s="143">
        <f t="shared" si="26"/>
        <v>0</v>
      </c>
    </row>
    <row r="91" spans="1:23" s="89" customFormat="1" ht="18.75" customHeight="1">
      <c r="A91" s="83" t="s">
        <v>146</v>
      </c>
      <c r="B91" s="200" t="s">
        <v>202</v>
      </c>
      <c r="C91" s="235">
        <v>0</v>
      </c>
      <c r="D91" s="147">
        <v>0</v>
      </c>
      <c r="E91" s="261">
        <f t="shared" si="21"/>
        <v>8398</v>
      </c>
      <c r="F91" s="87">
        <v>8398</v>
      </c>
      <c r="G91" s="88">
        <v>0</v>
      </c>
      <c r="H91" s="73">
        <f t="shared" si="22"/>
        <v>0</v>
      </c>
      <c r="I91" s="72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2">
        <v>0</v>
      </c>
      <c r="W91" s="143">
        <f t="shared" si="26"/>
        <v>8398</v>
      </c>
    </row>
    <row r="92" spans="1:23" s="89" customFormat="1" ht="30" customHeight="1" thickBot="1">
      <c r="A92" s="204" t="s">
        <v>66</v>
      </c>
      <c r="B92" s="186" t="s">
        <v>198</v>
      </c>
      <c r="C92" s="235">
        <v>0</v>
      </c>
      <c r="D92" s="147">
        <v>0</v>
      </c>
      <c r="E92" s="261">
        <f t="shared" si="21"/>
        <v>0</v>
      </c>
      <c r="F92" s="187">
        <v>0</v>
      </c>
      <c r="G92" s="188">
        <v>0</v>
      </c>
      <c r="H92" s="212">
        <f t="shared" si="22"/>
        <v>0</v>
      </c>
      <c r="I92" s="189">
        <v>0</v>
      </c>
      <c r="J92" s="189">
        <v>0</v>
      </c>
      <c r="K92" s="189">
        <v>0</v>
      </c>
      <c r="L92" s="189">
        <v>0</v>
      </c>
      <c r="M92" s="189">
        <v>0</v>
      </c>
      <c r="N92" s="189">
        <v>0</v>
      </c>
      <c r="O92" s="189">
        <v>0</v>
      </c>
      <c r="P92" s="189">
        <v>0</v>
      </c>
      <c r="Q92" s="189">
        <v>0</v>
      </c>
      <c r="R92" s="189">
        <v>0</v>
      </c>
      <c r="S92" s="189">
        <v>0</v>
      </c>
      <c r="T92" s="189">
        <v>0</v>
      </c>
      <c r="U92" s="189">
        <v>0</v>
      </c>
      <c r="V92" s="189">
        <v>0</v>
      </c>
      <c r="W92" s="143">
        <f t="shared" si="26"/>
        <v>0</v>
      </c>
    </row>
    <row r="93" spans="1:23" s="24" customFormat="1" ht="18" customHeight="1" thickBot="1">
      <c r="A93" s="43"/>
      <c r="B93" s="44" t="s">
        <v>129</v>
      </c>
      <c r="C93" s="237">
        <f aca="true" t="shared" si="28" ref="C93:W93">C74+C73</f>
        <v>1688178.3</v>
      </c>
      <c r="D93" s="274">
        <f t="shared" si="28"/>
        <v>1636004.3</v>
      </c>
      <c r="E93" s="262">
        <f t="shared" si="28"/>
        <v>143132</v>
      </c>
      <c r="F93" s="46">
        <f>F74+F73</f>
        <v>117937</v>
      </c>
      <c r="G93" s="47">
        <f t="shared" si="28"/>
        <v>25195</v>
      </c>
      <c r="H93" s="48">
        <f t="shared" si="28"/>
        <v>96276</v>
      </c>
      <c r="I93" s="49">
        <f t="shared" si="28"/>
        <v>7923</v>
      </c>
      <c r="J93" s="50">
        <f t="shared" si="28"/>
        <v>6185</v>
      </c>
      <c r="K93" s="50">
        <f t="shared" si="28"/>
        <v>4378</v>
      </c>
      <c r="L93" s="50">
        <f t="shared" si="28"/>
        <v>8084</v>
      </c>
      <c r="M93" s="50">
        <f t="shared" si="28"/>
        <v>9577</v>
      </c>
      <c r="N93" s="50">
        <f t="shared" si="28"/>
        <v>6704</v>
      </c>
      <c r="O93" s="50">
        <f t="shared" si="28"/>
        <v>4232</v>
      </c>
      <c r="P93" s="50">
        <f t="shared" si="28"/>
        <v>5667</v>
      </c>
      <c r="Q93" s="50">
        <f t="shared" si="28"/>
        <v>7907</v>
      </c>
      <c r="R93" s="50">
        <f t="shared" si="28"/>
        <v>6001</v>
      </c>
      <c r="S93" s="50">
        <f t="shared" si="28"/>
        <v>7272</v>
      </c>
      <c r="T93" s="50">
        <f t="shared" si="28"/>
        <v>8588</v>
      </c>
      <c r="U93" s="50">
        <f t="shared" si="28"/>
        <v>7406</v>
      </c>
      <c r="V93" s="47">
        <f t="shared" si="28"/>
        <v>6352</v>
      </c>
      <c r="W93" s="45">
        <f t="shared" si="28"/>
        <v>239408</v>
      </c>
    </row>
    <row r="94" spans="1:23" s="41" customFormat="1" ht="15.75" customHeight="1">
      <c r="A94" s="106"/>
      <c r="B94" s="111" t="s">
        <v>130</v>
      </c>
      <c r="C94" s="238">
        <f>C95+C96</f>
        <v>557186</v>
      </c>
      <c r="D94" s="277">
        <f>D95+D96</f>
        <v>410177</v>
      </c>
      <c r="E94" s="263">
        <f aca="true" t="shared" si="29" ref="E94:E124">F94+G94</f>
        <v>128341</v>
      </c>
      <c r="F94" s="109">
        <f>F95+F96</f>
        <v>117897</v>
      </c>
      <c r="G94" s="112">
        <f>G95+G96</f>
        <v>10444</v>
      </c>
      <c r="H94" s="113">
        <f aca="true" t="shared" si="30" ref="H94:H125">I94+J94+K94+L94+M94+N94+O94+P94+Q94+R94+S94+T94+U94+V94</f>
        <v>18668</v>
      </c>
      <c r="I94" s="112">
        <f aca="true" t="shared" si="31" ref="I94:V94">I95+I96</f>
        <v>1370</v>
      </c>
      <c r="J94" s="112">
        <f t="shared" si="31"/>
        <v>585</v>
      </c>
      <c r="K94" s="112">
        <f t="shared" si="31"/>
        <v>672</v>
      </c>
      <c r="L94" s="112">
        <f t="shared" si="31"/>
        <v>1869</v>
      </c>
      <c r="M94" s="112">
        <f t="shared" si="31"/>
        <v>1887</v>
      </c>
      <c r="N94" s="112">
        <f t="shared" si="31"/>
        <v>1223</v>
      </c>
      <c r="O94" s="112">
        <f t="shared" si="31"/>
        <v>274</v>
      </c>
      <c r="P94" s="112">
        <f t="shared" si="31"/>
        <v>530</v>
      </c>
      <c r="Q94" s="112">
        <f t="shared" si="31"/>
        <v>2081</v>
      </c>
      <c r="R94" s="112">
        <f t="shared" si="31"/>
        <v>449</v>
      </c>
      <c r="S94" s="112">
        <f t="shared" si="31"/>
        <v>4421</v>
      </c>
      <c r="T94" s="112">
        <f t="shared" si="31"/>
        <v>987</v>
      </c>
      <c r="U94" s="112">
        <f t="shared" si="31"/>
        <v>1844</v>
      </c>
      <c r="V94" s="114">
        <f t="shared" si="31"/>
        <v>476</v>
      </c>
      <c r="W94" s="108">
        <f aca="true" t="shared" si="32" ref="W94:W120">E94+H94</f>
        <v>147009</v>
      </c>
    </row>
    <row r="95" spans="1:23" s="27" customFormat="1" ht="12.75">
      <c r="A95" s="53"/>
      <c r="B95" s="54" t="s">
        <v>131</v>
      </c>
      <c r="C95" s="239">
        <f>D95+W95</f>
        <v>546023</v>
      </c>
      <c r="D95" s="278">
        <f>399204</f>
        <v>399204</v>
      </c>
      <c r="E95" s="264">
        <f t="shared" si="29"/>
        <v>128151</v>
      </c>
      <c r="F95" s="55">
        <v>117707</v>
      </c>
      <c r="G95" s="56">
        <v>10444</v>
      </c>
      <c r="H95" s="57">
        <f t="shared" si="30"/>
        <v>18668</v>
      </c>
      <c r="I95" s="58">
        <v>1370</v>
      </c>
      <c r="J95" s="59">
        <v>585</v>
      </c>
      <c r="K95" s="59">
        <v>672</v>
      </c>
      <c r="L95" s="59">
        <v>1869</v>
      </c>
      <c r="M95" s="59">
        <v>1887</v>
      </c>
      <c r="N95" s="59">
        <v>1223</v>
      </c>
      <c r="O95" s="59">
        <v>274</v>
      </c>
      <c r="P95" s="59">
        <v>530</v>
      </c>
      <c r="Q95" s="59">
        <v>2081</v>
      </c>
      <c r="R95" s="59">
        <v>449</v>
      </c>
      <c r="S95" s="59">
        <v>4421</v>
      </c>
      <c r="T95" s="59">
        <v>987</v>
      </c>
      <c r="U95" s="59">
        <v>1844</v>
      </c>
      <c r="V95" s="56">
        <v>476</v>
      </c>
      <c r="W95" s="52">
        <f t="shared" si="32"/>
        <v>146819</v>
      </c>
    </row>
    <row r="96" spans="1:23" s="27" customFormat="1" ht="25.5">
      <c r="A96" s="53"/>
      <c r="B96" s="60" t="s">
        <v>132</v>
      </c>
      <c r="C96" s="240">
        <f>D96+W96</f>
        <v>11163</v>
      </c>
      <c r="D96" s="42">
        <v>10973</v>
      </c>
      <c r="E96" s="265">
        <f t="shared" si="29"/>
        <v>190</v>
      </c>
      <c r="F96" s="61">
        <v>190</v>
      </c>
      <c r="G96" s="62"/>
      <c r="H96" s="20">
        <f t="shared" si="30"/>
        <v>0</v>
      </c>
      <c r="I96" s="58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6"/>
      <c r="W96" s="51">
        <f t="shared" si="32"/>
        <v>190</v>
      </c>
    </row>
    <row r="97" spans="1:23" s="27" customFormat="1" ht="12.75">
      <c r="A97" s="106"/>
      <c r="B97" s="107" t="s">
        <v>133</v>
      </c>
      <c r="C97" s="241">
        <f>C112+C122+C113</f>
        <v>1103045.3</v>
      </c>
      <c r="D97" s="171">
        <f>D98+D112+D122+D123+D113</f>
        <v>1197880.3</v>
      </c>
      <c r="E97" s="263">
        <f t="shared" si="29"/>
        <v>14791</v>
      </c>
      <c r="F97" s="131">
        <f>F98+F112+F122</f>
        <v>40</v>
      </c>
      <c r="G97" s="132">
        <f>G98+G112+G122</f>
        <v>14751</v>
      </c>
      <c r="H97" s="110">
        <f t="shared" si="30"/>
        <v>77608</v>
      </c>
      <c r="I97" s="131">
        <f aca="true" t="shared" si="33" ref="I97:V97">I98+I112+I122</f>
        <v>6553</v>
      </c>
      <c r="J97" s="171">
        <f t="shared" si="33"/>
        <v>5600</v>
      </c>
      <c r="K97" s="171">
        <f t="shared" si="33"/>
        <v>3706</v>
      </c>
      <c r="L97" s="171">
        <f t="shared" si="33"/>
        <v>6215</v>
      </c>
      <c r="M97" s="171">
        <f t="shared" si="33"/>
        <v>7690</v>
      </c>
      <c r="N97" s="171">
        <f t="shared" si="33"/>
        <v>5481</v>
      </c>
      <c r="O97" s="171">
        <f t="shared" si="33"/>
        <v>3958</v>
      </c>
      <c r="P97" s="171">
        <f t="shared" si="33"/>
        <v>5137</v>
      </c>
      <c r="Q97" s="171">
        <f t="shared" si="33"/>
        <v>5826</v>
      </c>
      <c r="R97" s="171">
        <f t="shared" si="33"/>
        <v>5552</v>
      </c>
      <c r="S97" s="171">
        <f t="shared" si="33"/>
        <v>2851</v>
      </c>
      <c r="T97" s="171">
        <f t="shared" si="33"/>
        <v>7601</v>
      </c>
      <c r="U97" s="171">
        <f t="shared" si="33"/>
        <v>5562</v>
      </c>
      <c r="V97" s="131">
        <f t="shared" si="33"/>
        <v>5876</v>
      </c>
      <c r="W97" s="108">
        <f t="shared" si="32"/>
        <v>92399</v>
      </c>
    </row>
    <row r="98" spans="1:23" s="27" customFormat="1" ht="25.5">
      <c r="A98" s="105"/>
      <c r="B98" s="103" t="s">
        <v>134</v>
      </c>
      <c r="C98" s="242" t="s">
        <v>135</v>
      </c>
      <c r="D98" s="279">
        <f>D103+D104+D105+D106+D107+D109+D108</f>
        <v>94835</v>
      </c>
      <c r="E98" s="266">
        <f t="shared" si="29"/>
        <v>0</v>
      </c>
      <c r="F98" s="104">
        <f>F99+F100+F101+F102+F105+F106+F107</f>
        <v>0</v>
      </c>
      <c r="G98" s="104">
        <f>G99+G100+G101+G102+G105+G106+G107</f>
        <v>0</v>
      </c>
      <c r="H98" s="99">
        <f t="shared" si="30"/>
        <v>974</v>
      </c>
      <c r="I98" s="100">
        <f>I99+I100+I101+I102+I105+I106+I107+I108+I110+I111</f>
        <v>94</v>
      </c>
      <c r="J98" s="100">
        <f aca="true" t="shared" si="34" ref="J98:V98">J99+J100+J101+J102+J105+J106+J107+J108+J110+J111</f>
        <v>47</v>
      </c>
      <c r="K98" s="100">
        <f t="shared" si="34"/>
        <v>48</v>
      </c>
      <c r="L98" s="100">
        <f t="shared" si="34"/>
        <v>98</v>
      </c>
      <c r="M98" s="100">
        <f t="shared" si="34"/>
        <v>77</v>
      </c>
      <c r="N98" s="100">
        <f t="shared" si="34"/>
        <v>62</v>
      </c>
      <c r="O98" s="100">
        <f t="shared" si="34"/>
        <v>48</v>
      </c>
      <c r="P98" s="100">
        <f t="shared" si="34"/>
        <v>55</v>
      </c>
      <c r="Q98" s="100">
        <f t="shared" si="34"/>
        <v>66</v>
      </c>
      <c r="R98" s="100">
        <f t="shared" si="34"/>
        <v>64</v>
      </c>
      <c r="S98" s="100">
        <f t="shared" si="34"/>
        <v>81</v>
      </c>
      <c r="T98" s="100">
        <f t="shared" si="34"/>
        <v>80</v>
      </c>
      <c r="U98" s="100">
        <f t="shared" si="34"/>
        <v>93</v>
      </c>
      <c r="V98" s="100">
        <f t="shared" si="34"/>
        <v>61</v>
      </c>
      <c r="W98" s="97">
        <f t="shared" si="32"/>
        <v>974</v>
      </c>
    </row>
    <row r="99" spans="1:23" s="89" customFormat="1" ht="13.5" hidden="1">
      <c r="A99" s="142"/>
      <c r="B99" s="71" t="s">
        <v>155</v>
      </c>
      <c r="C99" s="240" t="s">
        <v>135</v>
      </c>
      <c r="D99" s="147">
        <v>0</v>
      </c>
      <c r="E99" s="261">
        <f t="shared" si="29"/>
        <v>0</v>
      </c>
      <c r="F99" s="87">
        <v>0</v>
      </c>
      <c r="G99" s="144">
        <v>0</v>
      </c>
      <c r="H99" s="73">
        <f t="shared" si="30"/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72">
        <v>0</v>
      </c>
      <c r="U99" s="72">
        <v>0</v>
      </c>
      <c r="V99" s="72">
        <v>0</v>
      </c>
      <c r="W99" s="143">
        <f t="shared" si="32"/>
        <v>0</v>
      </c>
    </row>
    <row r="100" spans="1:23" s="89" customFormat="1" ht="13.5" hidden="1">
      <c r="A100" s="142"/>
      <c r="B100" s="71" t="s">
        <v>156</v>
      </c>
      <c r="C100" s="240" t="s">
        <v>135</v>
      </c>
      <c r="D100" s="147">
        <v>0</v>
      </c>
      <c r="E100" s="261">
        <f t="shared" si="29"/>
        <v>0</v>
      </c>
      <c r="F100" s="87">
        <v>0</v>
      </c>
      <c r="G100" s="144">
        <v>0</v>
      </c>
      <c r="H100" s="73">
        <f t="shared" si="30"/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  <c r="W100" s="143">
        <f t="shared" si="32"/>
        <v>0</v>
      </c>
    </row>
    <row r="101" spans="1:23" s="89" customFormat="1" ht="13.5" hidden="1">
      <c r="A101" s="142"/>
      <c r="B101" s="71" t="s">
        <v>157</v>
      </c>
      <c r="C101" s="240" t="s">
        <v>135</v>
      </c>
      <c r="D101" s="147">
        <v>0</v>
      </c>
      <c r="E101" s="261">
        <f t="shared" si="29"/>
        <v>0</v>
      </c>
      <c r="F101" s="87">
        <v>0</v>
      </c>
      <c r="G101" s="144"/>
      <c r="H101" s="73">
        <f t="shared" si="30"/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72">
        <v>0</v>
      </c>
      <c r="R101" s="72">
        <v>0</v>
      </c>
      <c r="S101" s="72">
        <v>0</v>
      </c>
      <c r="T101" s="72">
        <v>0</v>
      </c>
      <c r="U101" s="72">
        <v>0</v>
      </c>
      <c r="V101" s="144">
        <v>0</v>
      </c>
      <c r="W101" s="143">
        <f t="shared" si="32"/>
        <v>0</v>
      </c>
    </row>
    <row r="102" spans="1:23" s="89" customFormat="1" ht="13.5">
      <c r="A102" s="142"/>
      <c r="B102" s="71" t="s">
        <v>206</v>
      </c>
      <c r="C102" s="240" t="s">
        <v>135</v>
      </c>
      <c r="D102" s="147">
        <v>0</v>
      </c>
      <c r="E102" s="261">
        <f t="shared" si="29"/>
        <v>0</v>
      </c>
      <c r="F102" s="87">
        <v>0</v>
      </c>
      <c r="G102" s="144">
        <v>0</v>
      </c>
      <c r="H102" s="73">
        <f t="shared" si="30"/>
        <v>620</v>
      </c>
      <c r="I102" s="72">
        <v>54</v>
      </c>
      <c r="J102" s="72">
        <v>36</v>
      </c>
      <c r="K102" s="72">
        <v>38</v>
      </c>
      <c r="L102" s="72">
        <v>45</v>
      </c>
      <c r="M102" s="72">
        <v>46</v>
      </c>
      <c r="N102" s="72">
        <v>41</v>
      </c>
      <c r="O102" s="72">
        <v>37</v>
      </c>
      <c r="P102" s="72">
        <v>36</v>
      </c>
      <c r="Q102" s="72">
        <v>46</v>
      </c>
      <c r="R102" s="72">
        <v>41</v>
      </c>
      <c r="S102" s="72">
        <v>53</v>
      </c>
      <c r="T102" s="72">
        <v>56</v>
      </c>
      <c r="U102" s="72">
        <v>54</v>
      </c>
      <c r="V102" s="72">
        <v>37</v>
      </c>
      <c r="W102" s="143">
        <f t="shared" si="32"/>
        <v>620</v>
      </c>
    </row>
    <row r="103" spans="1:23" s="89" customFormat="1" ht="13.5">
      <c r="A103" s="142"/>
      <c r="B103" s="71" t="s">
        <v>209</v>
      </c>
      <c r="C103" s="240"/>
      <c r="D103" s="147">
        <v>16</v>
      </c>
      <c r="E103" s="261"/>
      <c r="F103" s="87"/>
      <c r="G103" s="144"/>
      <c r="H103" s="73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143"/>
    </row>
    <row r="104" spans="1:23" s="89" customFormat="1" ht="13.5">
      <c r="A104" s="142"/>
      <c r="B104" s="71" t="s">
        <v>201</v>
      </c>
      <c r="C104" s="240" t="s">
        <v>135</v>
      </c>
      <c r="D104" s="147">
        <f>W88</f>
        <v>7451</v>
      </c>
      <c r="E104" s="261">
        <f t="shared" si="29"/>
        <v>0</v>
      </c>
      <c r="F104" s="87">
        <v>0</v>
      </c>
      <c r="G104" s="144">
        <v>0</v>
      </c>
      <c r="H104" s="73">
        <f t="shared" si="30"/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2">
        <v>0</v>
      </c>
      <c r="T104" s="72">
        <v>0</v>
      </c>
      <c r="U104" s="72">
        <v>0</v>
      </c>
      <c r="V104" s="72">
        <v>0</v>
      </c>
      <c r="W104" s="143">
        <f t="shared" si="32"/>
        <v>0</v>
      </c>
    </row>
    <row r="105" spans="1:23" s="89" customFormat="1" ht="13.5">
      <c r="A105" s="142"/>
      <c r="B105" s="71" t="s">
        <v>163</v>
      </c>
      <c r="C105" s="240" t="s">
        <v>135</v>
      </c>
      <c r="D105" s="147">
        <f>W86</f>
        <v>56084</v>
      </c>
      <c r="E105" s="261">
        <f t="shared" si="29"/>
        <v>0</v>
      </c>
      <c r="F105" s="87">
        <v>0</v>
      </c>
      <c r="G105" s="144">
        <v>0</v>
      </c>
      <c r="H105" s="73">
        <f t="shared" si="30"/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v>0</v>
      </c>
      <c r="S105" s="72">
        <v>0</v>
      </c>
      <c r="T105" s="72">
        <v>0</v>
      </c>
      <c r="U105" s="72">
        <v>0</v>
      </c>
      <c r="V105" s="72">
        <v>0</v>
      </c>
      <c r="W105" s="143">
        <f t="shared" si="32"/>
        <v>0</v>
      </c>
    </row>
    <row r="106" spans="1:23" s="89" customFormat="1" ht="13.5">
      <c r="A106" s="142"/>
      <c r="B106" s="71" t="s">
        <v>164</v>
      </c>
      <c r="C106" s="240" t="s">
        <v>135</v>
      </c>
      <c r="D106" s="147">
        <f>W87</f>
        <v>10532</v>
      </c>
      <c r="E106" s="261">
        <f t="shared" si="29"/>
        <v>0</v>
      </c>
      <c r="F106" s="87">
        <v>0</v>
      </c>
      <c r="G106" s="144">
        <v>0</v>
      </c>
      <c r="H106" s="73">
        <f t="shared" si="30"/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  <c r="Q106" s="72">
        <v>0</v>
      </c>
      <c r="R106" s="72">
        <v>0</v>
      </c>
      <c r="S106" s="72">
        <v>0</v>
      </c>
      <c r="T106" s="72">
        <v>0</v>
      </c>
      <c r="U106" s="72">
        <v>0</v>
      </c>
      <c r="V106" s="72">
        <v>0</v>
      </c>
      <c r="W106" s="143">
        <f t="shared" si="32"/>
        <v>0</v>
      </c>
    </row>
    <row r="107" spans="1:23" s="89" customFormat="1" ht="13.5">
      <c r="A107" s="142"/>
      <c r="B107" s="84" t="s">
        <v>179</v>
      </c>
      <c r="C107" s="240" t="s">
        <v>135</v>
      </c>
      <c r="D107" s="147">
        <f>W89</f>
        <v>12354</v>
      </c>
      <c r="E107" s="261">
        <f t="shared" si="29"/>
        <v>0</v>
      </c>
      <c r="F107" s="87">
        <v>0</v>
      </c>
      <c r="G107" s="144">
        <v>0</v>
      </c>
      <c r="H107" s="73">
        <f t="shared" si="30"/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0</v>
      </c>
      <c r="W107" s="143">
        <f t="shared" si="32"/>
        <v>0</v>
      </c>
    </row>
    <row r="108" spans="1:23" s="89" customFormat="1" ht="13.5">
      <c r="A108" s="142"/>
      <c r="B108" s="71" t="s">
        <v>199</v>
      </c>
      <c r="C108" s="240" t="s">
        <v>135</v>
      </c>
      <c r="D108" s="147">
        <v>0</v>
      </c>
      <c r="E108" s="261">
        <f t="shared" si="29"/>
        <v>0</v>
      </c>
      <c r="F108" s="87">
        <v>0</v>
      </c>
      <c r="G108" s="144">
        <v>0</v>
      </c>
      <c r="H108" s="73">
        <f t="shared" si="30"/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143">
        <f t="shared" si="32"/>
        <v>0</v>
      </c>
    </row>
    <row r="109" spans="1:23" s="89" customFormat="1" ht="13.5">
      <c r="A109" s="142"/>
      <c r="B109" s="71" t="s">
        <v>203</v>
      </c>
      <c r="C109" s="240" t="s">
        <v>135</v>
      </c>
      <c r="D109" s="147">
        <f>W91</f>
        <v>8398</v>
      </c>
      <c r="E109" s="261">
        <f t="shared" si="29"/>
        <v>0</v>
      </c>
      <c r="F109" s="87">
        <v>0</v>
      </c>
      <c r="G109" s="144">
        <v>0</v>
      </c>
      <c r="H109" s="73">
        <f t="shared" si="30"/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2">
        <v>0</v>
      </c>
      <c r="U109" s="72">
        <v>0</v>
      </c>
      <c r="V109" s="72">
        <v>0</v>
      </c>
      <c r="W109" s="143">
        <f t="shared" si="32"/>
        <v>0</v>
      </c>
    </row>
    <row r="110" spans="1:23" s="89" customFormat="1" ht="13.5">
      <c r="A110" s="142"/>
      <c r="B110" s="71" t="s">
        <v>194</v>
      </c>
      <c r="C110" s="240" t="s">
        <v>135</v>
      </c>
      <c r="D110" s="147">
        <v>0</v>
      </c>
      <c r="E110" s="261">
        <f>F110+G110</f>
        <v>0</v>
      </c>
      <c r="F110" s="87">
        <v>0</v>
      </c>
      <c r="G110" s="144">
        <v>0</v>
      </c>
      <c r="H110" s="73">
        <f>I110+J110+K110+L110+M110+N110+O110+P110+Q110+R110+S110+T110+U110+V110</f>
        <v>291</v>
      </c>
      <c r="I110" s="72">
        <v>39</v>
      </c>
      <c r="J110" s="72">
        <v>11</v>
      </c>
      <c r="K110" s="72">
        <v>8</v>
      </c>
      <c r="L110" s="72">
        <v>27</v>
      </c>
      <c r="M110" s="72">
        <v>27</v>
      </c>
      <c r="N110" s="72">
        <v>17</v>
      </c>
      <c r="O110" s="72">
        <v>10</v>
      </c>
      <c r="P110" s="72">
        <v>18</v>
      </c>
      <c r="Q110" s="72">
        <v>20</v>
      </c>
      <c r="R110" s="72">
        <v>21</v>
      </c>
      <c r="S110" s="72">
        <v>23</v>
      </c>
      <c r="T110" s="72">
        <v>14</v>
      </c>
      <c r="U110" s="72">
        <v>34</v>
      </c>
      <c r="V110" s="72">
        <v>22</v>
      </c>
      <c r="W110" s="143">
        <f>E110+H110</f>
        <v>291</v>
      </c>
    </row>
    <row r="111" spans="1:23" s="89" customFormat="1" ht="13.5">
      <c r="A111" s="142"/>
      <c r="B111" s="71" t="s">
        <v>195</v>
      </c>
      <c r="C111" s="240" t="s">
        <v>135</v>
      </c>
      <c r="D111" s="147">
        <v>0</v>
      </c>
      <c r="E111" s="261">
        <f>F111+G111</f>
        <v>0</v>
      </c>
      <c r="F111" s="87">
        <v>0</v>
      </c>
      <c r="G111" s="144">
        <v>0</v>
      </c>
      <c r="H111" s="73">
        <f>I111+J111+K111+L111+M111+N111+O111+P111+Q111+R111+S111+T111+U111+V111</f>
        <v>63</v>
      </c>
      <c r="I111" s="72">
        <v>1</v>
      </c>
      <c r="J111" s="72">
        <v>0</v>
      </c>
      <c r="K111" s="72">
        <v>2</v>
      </c>
      <c r="L111" s="72">
        <v>26</v>
      </c>
      <c r="M111" s="72">
        <v>4</v>
      </c>
      <c r="N111" s="72">
        <v>4</v>
      </c>
      <c r="O111" s="72">
        <v>1</v>
      </c>
      <c r="P111" s="72">
        <v>1</v>
      </c>
      <c r="Q111" s="72">
        <v>0</v>
      </c>
      <c r="R111" s="72">
        <v>2</v>
      </c>
      <c r="S111" s="72">
        <v>5</v>
      </c>
      <c r="T111" s="72">
        <v>10</v>
      </c>
      <c r="U111" s="72">
        <v>5</v>
      </c>
      <c r="V111" s="72">
        <v>2</v>
      </c>
      <c r="W111" s="143">
        <f>E111+H111</f>
        <v>63</v>
      </c>
    </row>
    <row r="112" spans="1:23" s="27" customFormat="1" ht="12.75">
      <c r="A112" s="102"/>
      <c r="B112" s="103" t="s">
        <v>136</v>
      </c>
      <c r="C112" s="243">
        <f>D112+D123</f>
        <v>973655.3</v>
      </c>
      <c r="D112" s="280">
        <v>927868.3</v>
      </c>
      <c r="E112" s="266">
        <f t="shared" si="29"/>
        <v>266</v>
      </c>
      <c r="F112" s="104">
        <f>F115+F116+F117+F118+F119+F120</f>
        <v>40</v>
      </c>
      <c r="G112" s="104">
        <f>G115+G116+G117+G118+G119+G120</f>
        <v>226</v>
      </c>
      <c r="H112" s="99">
        <f t="shared" si="30"/>
        <v>1412</v>
      </c>
      <c r="I112" s="104">
        <f aca="true" t="shared" si="35" ref="I112:V112">I115+I116+I117+I118+I119+I120</f>
        <v>170</v>
      </c>
      <c r="J112" s="104">
        <f t="shared" si="35"/>
        <v>68</v>
      </c>
      <c r="K112" s="104">
        <f t="shared" si="35"/>
        <v>66</v>
      </c>
      <c r="L112" s="104">
        <f t="shared" si="35"/>
        <v>154</v>
      </c>
      <c r="M112" s="104">
        <f t="shared" si="35"/>
        <v>65</v>
      </c>
      <c r="N112" s="104">
        <f t="shared" si="35"/>
        <v>63</v>
      </c>
      <c r="O112" s="104">
        <f t="shared" si="35"/>
        <v>68</v>
      </c>
      <c r="P112" s="104">
        <f t="shared" si="35"/>
        <v>66</v>
      </c>
      <c r="Q112" s="104">
        <f t="shared" si="35"/>
        <v>154</v>
      </c>
      <c r="R112" s="104">
        <f t="shared" si="35"/>
        <v>68</v>
      </c>
      <c r="S112" s="104">
        <f t="shared" si="35"/>
        <v>171</v>
      </c>
      <c r="T112" s="104">
        <f t="shared" si="35"/>
        <v>70</v>
      </c>
      <c r="U112" s="104">
        <f t="shared" si="35"/>
        <v>166</v>
      </c>
      <c r="V112" s="104">
        <f t="shared" si="35"/>
        <v>63</v>
      </c>
      <c r="W112" s="97">
        <f t="shared" si="32"/>
        <v>1678</v>
      </c>
    </row>
    <row r="113" spans="1:23" s="27" customFormat="1" ht="16.5" customHeight="1">
      <c r="A113" s="66">
        <v>207</v>
      </c>
      <c r="B113" s="63" t="s">
        <v>216</v>
      </c>
      <c r="C113" s="239">
        <f>D113+W113</f>
        <v>3300</v>
      </c>
      <c r="D113" s="278">
        <v>3300</v>
      </c>
      <c r="E113" s="264">
        <f t="shared" si="29"/>
        <v>0</v>
      </c>
      <c r="F113" s="64"/>
      <c r="G113" s="67"/>
      <c r="H113" s="57">
        <f t="shared" si="30"/>
        <v>0</v>
      </c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51">
        <f t="shared" si="32"/>
        <v>0</v>
      </c>
    </row>
    <row r="114" spans="1:23" s="30" customFormat="1" ht="25.5" hidden="1">
      <c r="A114" s="68"/>
      <c r="B114" s="63" t="s">
        <v>137</v>
      </c>
      <c r="C114" s="239">
        <f>D114+W114</f>
        <v>0</v>
      </c>
      <c r="D114" s="278"/>
      <c r="E114" s="264">
        <f t="shared" si="29"/>
        <v>0</v>
      </c>
      <c r="F114" s="64"/>
      <c r="G114" s="64"/>
      <c r="H114" s="57">
        <f t="shared" si="30"/>
        <v>0</v>
      </c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51">
        <f t="shared" si="32"/>
        <v>0</v>
      </c>
    </row>
    <row r="115" spans="1:23" s="30" customFormat="1" ht="13.5">
      <c r="A115" s="68"/>
      <c r="B115" s="71" t="s">
        <v>154</v>
      </c>
      <c r="C115" s="239" t="s">
        <v>135</v>
      </c>
      <c r="D115" s="281" t="s">
        <v>135</v>
      </c>
      <c r="E115" s="267">
        <f t="shared" si="29"/>
        <v>2</v>
      </c>
      <c r="F115" s="72">
        <v>0</v>
      </c>
      <c r="G115" s="72">
        <v>2</v>
      </c>
      <c r="H115" s="73">
        <f t="shared" si="30"/>
        <v>14</v>
      </c>
      <c r="I115" s="72">
        <v>1</v>
      </c>
      <c r="J115" s="72">
        <v>1</v>
      </c>
      <c r="K115" s="72">
        <v>1</v>
      </c>
      <c r="L115" s="72">
        <v>1</v>
      </c>
      <c r="M115" s="72">
        <v>1</v>
      </c>
      <c r="N115" s="72">
        <v>1</v>
      </c>
      <c r="O115" s="72">
        <v>1</v>
      </c>
      <c r="P115" s="72">
        <v>1</v>
      </c>
      <c r="Q115" s="72">
        <v>1</v>
      </c>
      <c r="R115" s="72">
        <v>1</v>
      </c>
      <c r="S115" s="72">
        <v>1</v>
      </c>
      <c r="T115" s="72">
        <v>1</v>
      </c>
      <c r="U115" s="72">
        <v>1</v>
      </c>
      <c r="V115" s="72">
        <v>1</v>
      </c>
      <c r="W115" s="85">
        <f t="shared" si="32"/>
        <v>16</v>
      </c>
    </row>
    <row r="116" spans="1:23" s="30" customFormat="1" ht="13.5">
      <c r="A116" s="68"/>
      <c r="B116" s="71" t="s">
        <v>158</v>
      </c>
      <c r="C116" s="142" t="s">
        <v>135</v>
      </c>
      <c r="D116" s="75" t="s">
        <v>135</v>
      </c>
      <c r="E116" s="268">
        <f t="shared" si="29"/>
        <v>214</v>
      </c>
      <c r="F116" s="72">
        <v>0</v>
      </c>
      <c r="G116" s="74">
        <v>214</v>
      </c>
      <c r="H116" s="73">
        <f t="shared" si="30"/>
        <v>1398</v>
      </c>
      <c r="I116" s="72">
        <v>169</v>
      </c>
      <c r="J116" s="75">
        <v>67</v>
      </c>
      <c r="K116" s="75">
        <v>65</v>
      </c>
      <c r="L116" s="75">
        <v>153</v>
      </c>
      <c r="M116" s="75">
        <v>64</v>
      </c>
      <c r="N116" s="75">
        <v>62</v>
      </c>
      <c r="O116" s="75">
        <v>67</v>
      </c>
      <c r="P116" s="75">
        <v>65</v>
      </c>
      <c r="Q116" s="75">
        <v>153</v>
      </c>
      <c r="R116" s="75">
        <v>67</v>
      </c>
      <c r="S116" s="75">
        <v>170</v>
      </c>
      <c r="T116" s="75">
        <v>69</v>
      </c>
      <c r="U116" s="75">
        <v>165</v>
      </c>
      <c r="V116" s="74">
        <v>62</v>
      </c>
      <c r="W116" s="73">
        <f t="shared" si="32"/>
        <v>1612</v>
      </c>
    </row>
    <row r="117" spans="1:23" s="17" customFormat="1" ht="13.5">
      <c r="A117" s="154"/>
      <c r="B117" s="71" t="s">
        <v>159</v>
      </c>
      <c r="C117" s="240" t="s">
        <v>135</v>
      </c>
      <c r="D117" s="147" t="s">
        <v>135</v>
      </c>
      <c r="E117" s="261">
        <f t="shared" si="29"/>
        <v>50</v>
      </c>
      <c r="F117" s="72">
        <v>40</v>
      </c>
      <c r="G117" s="74">
        <v>10</v>
      </c>
      <c r="H117" s="73">
        <f t="shared" si="30"/>
        <v>0</v>
      </c>
      <c r="I117" s="72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3">
        <f t="shared" si="32"/>
        <v>50</v>
      </c>
    </row>
    <row r="118" spans="1:23" s="30" customFormat="1" ht="13.5" hidden="1">
      <c r="A118" s="68"/>
      <c r="B118" s="71" t="s">
        <v>160</v>
      </c>
      <c r="C118" s="239" t="s">
        <v>135</v>
      </c>
      <c r="D118" s="281" t="s">
        <v>135</v>
      </c>
      <c r="E118" s="267">
        <f t="shared" si="29"/>
        <v>0</v>
      </c>
      <c r="F118" s="72">
        <v>0</v>
      </c>
      <c r="G118" s="74">
        <v>0</v>
      </c>
      <c r="H118" s="73">
        <f t="shared" si="30"/>
        <v>0</v>
      </c>
      <c r="I118" s="72">
        <v>0</v>
      </c>
      <c r="J118" s="75">
        <v>0</v>
      </c>
      <c r="K118" s="75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5">
        <v>0</v>
      </c>
      <c r="V118" s="74">
        <v>0</v>
      </c>
      <c r="W118" s="76">
        <f t="shared" si="32"/>
        <v>0</v>
      </c>
    </row>
    <row r="119" spans="1:23" s="30" customFormat="1" ht="13.5" hidden="1">
      <c r="A119" s="68"/>
      <c r="B119" s="71" t="s">
        <v>161</v>
      </c>
      <c r="C119" s="239" t="s">
        <v>135</v>
      </c>
      <c r="D119" s="281" t="s">
        <v>135</v>
      </c>
      <c r="E119" s="267">
        <f t="shared" si="29"/>
        <v>0</v>
      </c>
      <c r="F119" s="72"/>
      <c r="G119" s="74"/>
      <c r="H119" s="73">
        <f t="shared" si="30"/>
        <v>0</v>
      </c>
      <c r="I119" s="72">
        <v>0</v>
      </c>
      <c r="J119" s="75"/>
      <c r="K119" s="75">
        <v>0</v>
      </c>
      <c r="L119" s="75">
        <v>0</v>
      </c>
      <c r="M119" s="75">
        <v>0</v>
      </c>
      <c r="N119" s="75"/>
      <c r="O119" s="75">
        <v>0</v>
      </c>
      <c r="P119" s="75"/>
      <c r="Q119" s="75">
        <v>0</v>
      </c>
      <c r="R119" s="75"/>
      <c r="S119" s="75"/>
      <c r="T119" s="75"/>
      <c r="U119" s="75"/>
      <c r="V119" s="75"/>
      <c r="W119" s="76">
        <f t="shared" si="32"/>
        <v>0</v>
      </c>
    </row>
    <row r="120" spans="1:23" s="30" customFormat="1" ht="13.5" hidden="1">
      <c r="A120" s="68"/>
      <c r="B120" s="71" t="s">
        <v>162</v>
      </c>
      <c r="C120" s="239" t="s">
        <v>135</v>
      </c>
      <c r="D120" s="281" t="s">
        <v>135</v>
      </c>
      <c r="E120" s="267">
        <f t="shared" si="29"/>
        <v>0</v>
      </c>
      <c r="F120" s="72"/>
      <c r="G120" s="74">
        <v>0</v>
      </c>
      <c r="H120" s="73">
        <f t="shared" si="30"/>
        <v>0</v>
      </c>
      <c r="I120" s="72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5">
        <v>0</v>
      </c>
      <c r="V120" s="74">
        <v>0</v>
      </c>
      <c r="W120" s="76">
        <f t="shared" si="32"/>
        <v>0</v>
      </c>
    </row>
    <row r="121" spans="1:23" s="30" customFormat="1" ht="13.5" hidden="1">
      <c r="A121" s="66"/>
      <c r="B121" s="71" t="s">
        <v>162</v>
      </c>
      <c r="C121" s="239" t="s">
        <v>135</v>
      </c>
      <c r="D121" s="281" t="s">
        <v>135</v>
      </c>
      <c r="E121" s="267">
        <f t="shared" si="29"/>
        <v>0</v>
      </c>
      <c r="F121" s="22">
        <v>0</v>
      </c>
      <c r="G121" s="25">
        <v>0</v>
      </c>
      <c r="H121" s="73">
        <f t="shared" si="30"/>
        <v>0</v>
      </c>
      <c r="I121" s="22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5">
        <v>0</v>
      </c>
      <c r="W121" s="79"/>
    </row>
    <row r="122" spans="1:25" ht="24.75" customHeight="1">
      <c r="A122" s="95"/>
      <c r="B122" s="96" t="s">
        <v>138</v>
      </c>
      <c r="C122" s="242">
        <f>D122</f>
        <v>126090</v>
      </c>
      <c r="D122" s="279">
        <v>126090</v>
      </c>
      <c r="E122" s="266">
        <f t="shared" si="29"/>
        <v>14525</v>
      </c>
      <c r="F122" s="98">
        <f>F123+F124</f>
        <v>0</v>
      </c>
      <c r="G122" s="98">
        <f>G123+G124</f>
        <v>14525</v>
      </c>
      <c r="H122" s="99">
        <f t="shared" si="30"/>
        <v>75222</v>
      </c>
      <c r="I122" s="100">
        <f>I123+I124</f>
        <v>6289</v>
      </c>
      <c r="J122" s="101">
        <f>J123+J124</f>
        <v>5485</v>
      </c>
      <c r="K122" s="101">
        <f aca="true" t="shared" si="36" ref="K122:V122">K123+K124</f>
        <v>3592</v>
      </c>
      <c r="L122" s="101">
        <f t="shared" si="36"/>
        <v>5963</v>
      </c>
      <c r="M122" s="101">
        <f t="shared" si="36"/>
        <v>7548</v>
      </c>
      <c r="N122" s="101">
        <f t="shared" si="36"/>
        <v>5356</v>
      </c>
      <c r="O122" s="101">
        <f t="shared" si="36"/>
        <v>3842</v>
      </c>
      <c r="P122" s="101">
        <f t="shared" si="36"/>
        <v>5016</v>
      </c>
      <c r="Q122" s="101">
        <f t="shared" si="36"/>
        <v>5606</v>
      </c>
      <c r="R122" s="101">
        <f t="shared" si="36"/>
        <v>5420</v>
      </c>
      <c r="S122" s="101">
        <f t="shared" si="36"/>
        <v>2599</v>
      </c>
      <c r="T122" s="101">
        <f t="shared" si="36"/>
        <v>7451</v>
      </c>
      <c r="U122" s="101">
        <f t="shared" si="36"/>
        <v>5303</v>
      </c>
      <c r="V122" s="101">
        <f t="shared" si="36"/>
        <v>5752</v>
      </c>
      <c r="W122" s="97">
        <f>E122+H122</f>
        <v>89747</v>
      </c>
      <c r="X122" s="24"/>
      <c r="Y122" s="24"/>
    </row>
    <row r="123" spans="1:23" s="77" customFormat="1" ht="26.25">
      <c r="A123" s="118"/>
      <c r="B123" s="146" t="s">
        <v>187</v>
      </c>
      <c r="C123" s="244" t="s">
        <v>135</v>
      </c>
      <c r="D123" s="282">
        <v>45787</v>
      </c>
      <c r="E123" s="269">
        <f t="shared" si="29"/>
        <v>7115</v>
      </c>
      <c r="F123" s="121"/>
      <c r="G123" s="122">
        <v>7115</v>
      </c>
      <c r="H123" s="123">
        <f t="shared" si="30"/>
        <v>36845</v>
      </c>
      <c r="I123" s="124">
        <v>3081</v>
      </c>
      <c r="J123" s="125">
        <v>2687</v>
      </c>
      <c r="K123" s="125">
        <v>1759</v>
      </c>
      <c r="L123" s="125">
        <v>2921</v>
      </c>
      <c r="M123" s="125">
        <v>3697</v>
      </c>
      <c r="N123" s="125">
        <v>2623</v>
      </c>
      <c r="O123" s="125">
        <v>1882</v>
      </c>
      <c r="P123" s="125">
        <v>2457</v>
      </c>
      <c r="Q123" s="125">
        <v>2746</v>
      </c>
      <c r="R123" s="125">
        <v>2655</v>
      </c>
      <c r="S123" s="145">
        <v>1273</v>
      </c>
      <c r="T123" s="126" t="s">
        <v>210</v>
      </c>
      <c r="U123" s="126" t="s">
        <v>212</v>
      </c>
      <c r="V123" s="127" t="s">
        <v>215</v>
      </c>
      <c r="W123" s="119">
        <f>E123+H123</f>
        <v>43960</v>
      </c>
    </row>
    <row r="124" spans="1:23" s="77" customFormat="1" ht="27" thickBot="1">
      <c r="A124" s="128"/>
      <c r="B124" s="146" t="s">
        <v>139</v>
      </c>
      <c r="C124" s="245" t="s">
        <v>135</v>
      </c>
      <c r="D124" s="282" t="s">
        <v>135</v>
      </c>
      <c r="E124" s="269">
        <f t="shared" si="29"/>
        <v>7410</v>
      </c>
      <c r="F124" s="121"/>
      <c r="G124" s="129">
        <v>7410</v>
      </c>
      <c r="H124" s="130">
        <f t="shared" si="30"/>
        <v>38377</v>
      </c>
      <c r="I124" s="124">
        <v>3208</v>
      </c>
      <c r="J124" s="125">
        <v>2798</v>
      </c>
      <c r="K124" s="125">
        <v>1833</v>
      </c>
      <c r="L124" s="125">
        <v>3042</v>
      </c>
      <c r="M124" s="125">
        <v>3851</v>
      </c>
      <c r="N124" s="125">
        <v>2733</v>
      </c>
      <c r="O124" s="125">
        <v>1960</v>
      </c>
      <c r="P124" s="125">
        <v>2559</v>
      </c>
      <c r="Q124" s="125">
        <v>2860</v>
      </c>
      <c r="R124" s="125">
        <v>2765</v>
      </c>
      <c r="S124" s="145">
        <v>1326</v>
      </c>
      <c r="T124" s="126" t="s">
        <v>211</v>
      </c>
      <c r="U124" s="126" t="s">
        <v>213</v>
      </c>
      <c r="V124" s="127" t="s">
        <v>214</v>
      </c>
      <c r="W124" s="120">
        <f>E124+H124</f>
        <v>45787</v>
      </c>
    </row>
    <row r="125" spans="1:23" ht="16.5" thickBot="1">
      <c r="A125" s="116"/>
      <c r="B125" s="136" t="s">
        <v>140</v>
      </c>
      <c r="C125" s="246">
        <f>C97+C94</f>
        <v>1660231.3</v>
      </c>
      <c r="D125" s="283">
        <f>D97+D94</f>
        <v>1608057.3</v>
      </c>
      <c r="E125" s="270">
        <f>E97+E94</f>
        <v>143132</v>
      </c>
      <c r="F125" s="137">
        <f>F97+F94</f>
        <v>117937</v>
      </c>
      <c r="G125" s="172">
        <f>G97+G94</f>
        <v>25195</v>
      </c>
      <c r="H125" s="138">
        <f t="shared" si="30"/>
        <v>96276</v>
      </c>
      <c r="I125" s="137">
        <f aca="true" t="shared" si="37" ref="I125:V125">I97+I94</f>
        <v>7923</v>
      </c>
      <c r="J125" s="173">
        <f t="shared" si="37"/>
        <v>6185</v>
      </c>
      <c r="K125" s="173">
        <f t="shared" si="37"/>
        <v>4378</v>
      </c>
      <c r="L125" s="173">
        <f t="shared" si="37"/>
        <v>8084</v>
      </c>
      <c r="M125" s="173">
        <f t="shared" si="37"/>
        <v>9577</v>
      </c>
      <c r="N125" s="173">
        <f t="shared" si="37"/>
        <v>6704</v>
      </c>
      <c r="O125" s="173">
        <f t="shared" si="37"/>
        <v>4232</v>
      </c>
      <c r="P125" s="173">
        <f t="shared" si="37"/>
        <v>5667</v>
      </c>
      <c r="Q125" s="173">
        <f t="shared" si="37"/>
        <v>7907</v>
      </c>
      <c r="R125" s="173">
        <f t="shared" si="37"/>
        <v>6001</v>
      </c>
      <c r="S125" s="173">
        <f t="shared" si="37"/>
        <v>7272</v>
      </c>
      <c r="T125" s="173">
        <f t="shared" si="37"/>
        <v>8588</v>
      </c>
      <c r="U125" s="173">
        <f t="shared" si="37"/>
        <v>7406</v>
      </c>
      <c r="V125" s="172">
        <f t="shared" si="37"/>
        <v>6352</v>
      </c>
      <c r="W125" s="69">
        <f>E125+H125</f>
        <v>239408</v>
      </c>
    </row>
    <row r="126" spans="1:23" ht="16.5" thickBot="1">
      <c r="A126" s="135"/>
      <c r="B126" s="139" t="s">
        <v>141</v>
      </c>
      <c r="C126" s="133">
        <f>C125-C93</f>
        <v>-27947</v>
      </c>
      <c r="D126" s="284">
        <f aca="true" t="shared" si="38" ref="D126:W126">D125-D93</f>
        <v>-27947</v>
      </c>
      <c r="E126" s="271">
        <f t="shared" si="38"/>
        <v>0</v>
      </c>
      <c r="F126" s="133">
        <f t="shared" si="38"/>
        <v>0</v>
      </c>
      <c r="G126" s="134">
        <f t="shared" si="38"/>
        <v>0</v>
      </c>
      <c r="H126" s="117">
        <f t="shared" si="38"/>
        <v>0</v>
      </c>
      <c r="I126" s="133">
        <f t="shared" si="38"/>
        <v>0</v>
      </c>
      <c r="J126" s="140">
        <f t="shared" si="38"/>
        <v>0</v>
      </c>
      <c r="K126" s="140">
        <f t="shared" si="38"/>
        <v>0</v>
      </c>
      <c r="L126" s="140">
        <f t="shared" si="38"/>
        <v>0</v>
      </c>
      <c r="M126" s="140">
        <f t="shared" si="38"/>
        <v>0</v>
      </c>
      <c r="N126" s="140">
        <f t="shared" si="38"/>
        <v>0</v>
      </c>
      <c r="O126" s="140">
        <f t="shared" si="38"/>
        <v>0</v>
      </c>
      <c r="P126" s="140">
        <f t="shared" si="38"/>
        <v>0</v>
      </c>
      <c r="Q126" s="140">
        <f t="shared" si="38"/>
        <v>0</v>
      </c>
      <c r="R126" s="140">
        <f t="shared" si="38"/>
        <v>0</v>
      </c>
      <c r="S126" s="140">
        <f t="shared" si="38"/>
        <v>0</v>
      </c>
      <c r="T126" s="140">
        <f t="shared" si="38"/>
        <v>0</v>
      </c>
      <c r="U126" s="140">
        <f t="shared" si="38"/>
        <v>0</v>
      </c>
      <c r="V126" s="141">
        <f t="shared" si="38"/>
        <v>0</v>
      </c>
      <c r="W126" s="117">
        <f t="shared" si="38"/>
        <v>0</v>
      </c>
    </row>
    <row r="127" spans="3:24" ht="24" customHeight="1" hidden="1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  <row r="128" spans="6:25" ht="19.5" customHeight="1" hidden="1">
      <c r="F128">
        <f>ROUND((-F126*0.5121621),0)</f>
        <v>0</v>
      </c>
      <c r="G128">
        <f>ROUND((-G126*0.4898214),0)</f>
        <v>0</v>
      </c>
      <c r="I128">
        <f aca="true" t="shared" si="39" ref="I128:V128">ROUND((-I126*0.4898214),0)</f>
        <v>0</v>
      </c>
      <c r="J128">
        <f t="shared" si="39"/>
        <v>0</v>
      </c>
      <c r="K128">
        <f t="shared" si="39"/>
        <v>0</v>
      </c>
      <c r="L128">
        <f t="shared" si="39"/>
        <v>0</v>
      </c>
      <c r="M128">
        <f t="shared" si="39"/>
        <v>0</v>
      </c>
      <c r="N128">
        <f t="shared" si="39"/>
        <v>0</v>
      </c>
      <c r="O128">
        <f t="shared" si="39"/>
        <v>0</v>
      </c>
      <c r="P128">
        <f t="shared" si="39"/>
        <v>0</v>
      </c>
      <c r="Q128">
        <f t="shared" si="39"/>
        <v>0</v>
      </c>
      <c r="R128">
        <f t="shared" si="39"/>
        <v>0</v>
      </c>
      <c r="S128">
        <f t="shared" si="39"/>
        <v>0</v>
      </c>
      <c r="T128">
        <f t="shared" si="39"/>
        <v>0</v>
      </c>
      <c r="U128">
        <f t="shared" si="39"/>
        <v>0</v>
      </c>
      <c r="V128">
        <f t="shared" si="39"/>
        <v>0</v>
      </c>
      <c r="W128">
        <f>V128+U128+T128+S128+R128+Q128+P128+O128+N128+M128+L128+K128+J128+I128+G128+F128</f>
        <v>0</v>
      </c>
      <c r="X128" s="174">
        <f>W126+X129</f>
        <v>45787</v>
      </c>
      <c r="Y128">
        <v>48.98214</v>
      </c>
    </row>
    <row r="129" spans="6:25" ht="19.5" customHeight="1" hidden="1">
      <c r="F129" s="174">
        <f>-F126-F128</f>
        <v>0</v>
      </c>
      <c r="G129" s="174">
        <f>-G126-G128</f>
        <v>0</v>
      </c>
      <c r="H129" s="174"/>
      <c r="I129" s="174">
        <f aca="true" t="shared" si="40" ref="I129:U129">-I126-I128</f>
        <v>0</v>
      </c>
      <c r="J129" s="174">
        <f t="shared" si="40"/>
        <v>0</v>
      </c>
      <c r="K129" s="174">
        <f t="shared" si="40"/>
        <v>0</v>
      </c>
      <c r="L129" s="174">
        <f t="shared" si="40"/>
        <v>0</v>
      </c>
      <c r="M129" s="174">
        <f t="shared" si="40"/>
        <v>0</v>
      </c>
      <c r="N129" s="174">
        <f t="shared" si="40"/>
        <v>0</v>
      </c>
      <c r="O129" s="174">
        <f t="shared" si="40"/>
        <v>0</v>
      </c>
      <c r="P129" s="174">
        <f t="shared" si="40"/>
        <v>0</v>
      </c>
      <c r="Q129" s="174">
        <f t="shared" si="40"/>
        <v>0</v>
      </c>
      <c r="R129" s="174">
        <f>-R126-R128</f>
        <v>0</v>
      </c>
      <c r="S129" s="174">
        <f t="shared" si="40"/>
        <v>0</v>
      </c>
      <c r="T129" s="174">
        <f t="shared" si="40"/>
        <v>0</v>
      </c>
      <c r="U129" s="174">
        <f t="shared" si="40"/>
        <v>0</v>
      </c>
      <c r="V129" s="174">
        <f>-V126-V128</f>
        <v>0</v>
      </c>
      <c r="W129">
        <f>V129+U129+T129+S129+R129+Q129+P129+O129+N129+M129+L129+K129+J129+I129+G129+F129</f>
        <v>0</v>
      </c>
      <c r="X129">
        <v>45787</v>
      </c>
      <c r="Y129" t="e">
        <f>-X129/W126*100</f>
        <v>#DIV/0!</v>
      </c>
    </row>
    <row r="130" ht="12.75" hidden="1"/>
    <row r="131" ht="12.75" hidden="1"/>
  </sheetData>
  <mergeCells count="12">
    <mergeCell ref="A1:D1"/>
    <mergeCell ref="A3:B3"/>
    <mergeCell ref="A4:A5"/>
    <mergeCell ref="B4:B5"/>
    <mergeCell ref="D4:D5"/>
    <mergeCell ref="F4:G4"/>
    <mergeCell ref="G2:L2"/>
    <mergeCell ref="W4:W5"/>
    <mergeCell ref="C4:C5"/>
    <mergeCell ref="H4:H5"/>
    <mergeCell ref="E4:E5"/>
    <mergeCell ref="I4:V4"/>
  </mergeCells>
  <printOptions/>
  <pageMargins left="0.76" right="0.21" top="0.16" bottom="0.17" header="0.16" footer="0.17"/>
  <pageSetup fitToWidth="2" fitToHeight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АкуловаОН</dc:creator>
  <cp:keywords/>
  <dc:description/>
  <cp:lastModifiedBy>ПутилинаОН</cp:lastModifiedBy>
  <cp:lastPrinted>2016-01-11T13:42:34Z</cp:lastPrinted>
  <dcterms:created xsi:type="dcterms:W3CDTF">2009-12-08T13:23:51Z</dcterms:created>
  <dcterms:modified xsi:type="dcterms:W3CDTF">2016-04-28T06:27:43Z</dcterms:modified>
  <cp:category/>
  <cp:version/>
  <cp:contentType/>
  <cp:contentStatus/>
</cp:coreProperties>
</file>