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890" windowWidth="7050" windowHeight="1830" firstSheet="21" activeTab="21"/>
  </bookViews>
  <sheets>
    <sheet name="Доходы" sheetId="1" state="hidden" r:id="rId1"/>
    <sheet name="Расходы" sheetId="2" state="hidden" r:id="rId2"/>
    <sheet name="1кв.06г общий" sheetId="3" state="hidden" r:id="rId3"/>
    <sheet name="04.06г общий" sheetId="4" state="hidden" r:id="rId4"/>
    <sheet name="1 кв.06г." sheetId="5" state="hidden" r:id="rId5"/>
    <sheet name="04.06г." sheetId="6" state="hidden" r:id="rId6"/>
    <sheet name="04.06г. общий" sheetId="7" state="hidden" r:id="rId7"/>
    <sheet name="05.06г" sheetId="8" state="hidden" r:id="rId8"/>
    <sheet name="04.06 г.общий" sheetId="9" state="hidden" r:id="rId9"/>
    <sheet name="05.06г. общий" sheetId="10" state="hidden" r:id="rId10"/>
    <sheet name="05.06г общий" sheetId="11" state="hidden" r:id="rId11"/>
    <sheet name="06.06г общий" sheetId="12" state="hidden" r:id="rId12"/>
    <sheet name="05.06г общий (2)" sheetId="13" state="hidden" r:id="rId13"/>
    <sheet name="07.06г" sheetId="14" state="hidden" r:id="rId14"/>
    <sheet name="07.06г общий" sheetId="15" state="hidden" r:id="rId15"/>
    <sheet name="08.06г общий " sheetId="16" state="hidden" r:id="rId16"/>
    <sheet name="08.06г" sheetId="17" state="hidden" r:id="rId17"/>
    <sheet name="09.06г" sheetId="18" state="hidden" r:id="rId18"/>
    <sheet name="09.06гизм." sheetId="19" state="hidden" r:id="rId19"/>
    <sheet name="10.06г" sheetId="20" state="hidden" r:id="rId20"/>
    <sheet name="10.06г общий" sheetId="21" state="hidden" r:id="rId21"/>
    <sheet name="доходы 1" sheetId="22" r:id="rId22"/>
    <sheet name="расходы 1" sheetId="23" r:id="rId23"/>
    <sheet name="источники" sheetId="24" r:id="rId24"/>
    <sheet name="рез.фонд" sheetId="25" r:id="rId25"/>
    <sheet name="08.06г (2)" sheetId="26" state="hidden" r:id="rId26"/>
    <sheet name="главе 9 мес." sheetId="27" state="hidden" r:id="rId27"/>
    <sheet name="расходы 1 мес." sheetId="28" state="hidden" r:id="rId28"/>
    <sheet name="расходы банк" sheetId="29" state="hidden" r:id="rId29"/>
    <sheet name="расходы 12 мес." sheetId="30" state="hidden" r:id="rId30"/>
    <sheet name="расходы 11 мес." sheetId="31" state="hidden" r:id="rId31"/>
    <sheet name="расходы 10 мес." sheetId="32" state="hidden" r:id="rId32"/>
    <sheet name="расходы 9 мес." sheetId="33" state="hidden" r:id="rId33"/>
    <sheet name="расходы 7 мес" sheetId="34" state="hidden" r:id="rId34"/>
    <sheet name="расходы 6 мес" sheetId="35" state="hidden" r:id="rId35"/>
  </sheets>
  <definedNames>
    <definedName name="_xlnm._FilterDatabase" localSheetId="21" hidden="1">'доходы 1'!$A$57:$F$57</definedName>
    <definedName name="_xlnm.Print_Titles" localSheetId="21">'доходы 1'!$7:$8</definedName>
    <definedName name="_xlnm.Print_Titles" localSheetId="23">'источники'!$1:$2</definedName>
    <definedName name="_xlnm.Print_Titles" localSheetId="22">'расходы 1'!$1:$2</definedName>
    <definedName name="_xlnm.Print_Titles" localSheetId="24">'рез.фонд'!$6:$7</definedName>
  </definedNames>
  <calcPr fullCalcOnLoad="1"/>
</workbook>
</file>

<file path=xl/comments2.xml><?xml version="1.0" encoding="utf-8"?>
<comments xmlns="http://schemas.openxmlformats.org/spreadsheetml/2006/main">
  <authors>
    <author>RET User</author>
  </authors>
  <commentList>
    <comment ref="B16" authorId="0">
      <text>
        <r>
          <rPr>
            <b/>
            <sz val="8"/>
            <rFont val="Tahoma"/>
            <family val="0"/>
          </rPr>
          <t>RET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Путилина</author>
  </authors>
  <commentList>
    <comment ref="A16" authorId="0">
      <text>
        <r>
          <rPr>
            <b/>
            <sz val="10"/>
            <rFont val="Tahoma"/>
            <family val="0"/>
          </rPr>
          <t>Путилина: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RET User</author>
  </authors>
  <commentList>
    <comment ref="B18" authorId="0">
      <text>
        <r>
          <rPr>
            <b/>
            <sz val="8"/>
            <rFont val="Tahoma"/>
            <family val="0"/>
          </rPr>
          <t>RET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<sst xmlns="http://schemas.openxmlformats.org/spreadsheetml/2006/main" count="3465" uniqueCount="614">
  <si>
    <t>Возврат бюджетных кредитов, предоставленных внутри страны в валюте Российской Федерации</t>
  </si>
  <si>
    <t>Проценты, полученные от предоставления бюджетных кредитов внутри страны</t>
  </si>
  <si>
    <t xml:space="preserve">Доходы от продажи земельных участков, находящихся в собственности муниципальных районов  (за исключением земельных участков муниципальных бюджетных и автономных учреждений) </t>
  </si>
  <si>
    <t>01 06 05 01 00 0000 600</t>
  </si>
  <si>
    <t xml:space="preserve"> Возврат бюджетных кредитов,  предоставленных юридическим  лицам   в   валюте   Российской Федерации
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</si>
  <si>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</si>
  <si>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 средств, направленных на покрытие дефицита</t>
  </si>
  <si>
    <t>2 02 02215 05 0000 151</t>
  </si>
  <si>
    <t>Субсидии бюджетам муниципальных районов и городских округов на создание в общеоразовательных организациях, расположенных в сельской местности, условий для занятий физической культурой и спортом и капитальный ремонт объектов муниципальной собственности</t>
  </si>
  <si>
    <t>2 02 04041 05 0000 151</t>
  </si>
  <si>
    <t>Иные межбюджетные трансферты бюджетам муниципальных районов и городских округов на 2015 год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</si>
  <si>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2 02 04080 05 0000 151</t>
  </si>
  <si>
    <t>Доходы от продажи земельных участков, находящихся в государственной и муниципальной собственности</t>
  </si>
  <si>
    <t xml:space="preserve"> 1 14 06000 00 0000 430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</si>
  <si>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</si>
  <si>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</si>
  <si>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 бюджетам муниципальных районов и городских округов на 2015 год на 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</si>
  <si>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Утверждено на 2016 год</t>
  </si>
  <si>
    <t>2 02 03007 05 0000 151</t>
  </si>
  <si>
    <t xml:space="preserve">Субвенции бюджетам муниципальных районов  и городских округов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</si>
  <si>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2 02 03121 05 0000 151</t>
  </si>
  <si>
    <t>Субвенции  бюджетам муниципальных районов и городских округов на 2016 год  на ежемесячное денежное вознаграждение за классное руководство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</si>
  <si>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</si>
  <si>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</si>
  <si>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0314</t>
  </si>
  <si>
    <t>1 11 09045 05 0000 120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</si>
  <si>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</si>
  <si>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</si>
  <si>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1 14 06013 10 0000 430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</si>
  <si>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</si>
  <si>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</si>
  <si>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</si>
  <si>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</si>
  <si>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1 18 00000 00 0000 000</t>
  </si>
  <si>
    <t>1 18 05000 05 0000 180</t>
  </si>
  <si>
    <t>Поступления (перечисления) по урегулированию расчетов между бюджетами бюджетной системы Российской Федерации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</si>
  <si>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</si>
  <si>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</si>
  <si>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</si>
  <si>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</si>
  <si>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</si>
  <si>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</si>
  <si>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</si>
  <si>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</si>
  <si>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</si>
  <si>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</si>
  <si>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</si>
  <si>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Другие вопросы в области национальной безопасности и правоохранительной деятельности</t>
  </si>
  <si>
    <t xml:space="preserve">01 02 00 00 05 0000 710 </t>
  </si>
  <si>
    <t xml:space="preserve">01 02 00 00 00 0000 700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</si>
  <si>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</si>
  <si>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муниципального района «Город Валуйки и Валуйский район» в валюте Российской Федерации </t>
  </si>
  <si>
    <t>Иные источники внутреннего финансирования дефицитов бюджетов</t>
  </si>
  <si>
    <t>Возврат бюджетных кредитов, предоставляемых юридическими лицами из бюджетов муниципальных районов в валюте Российской Федерации</t>
  </si>
  <si>
    <t>Возврат бюджетных кредитов, предоставляемых юридическими лицами  в валюте Российской Федерации</t>
  </si>
  <si>
    <t>Возврат бюджетных кредитов, предоставляемых внутри страны в валюте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</si>
  <si>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</si>
  <si>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неналоговые доходы бюджетов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</si>
  <si>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</si>
  <si>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</si>
  <si>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</si>
  <si>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</si>
  <si>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</si>
  <si>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выполнение передаваемых полномочий субъектов Российской Федерации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</si>
  <si>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</si>
  <si>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</si>
  <si>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</si>
  <si>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</si>
  <si>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</si>
  <si>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</si>
  <si>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Прочие безвозмездные поступления</t>
  </si>
  <si>
    <t>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</si>
  <si>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</si>
  <si>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2 07 00000 00 0000 000</t>
  </si>
  <si>
    <t>2 00 00000 00 0000 000</t>
  </si>
  <si>
    <t>Безвозмездные поступления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</si>
  <si>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</si>
  <si>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</si>
  <si>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0603</t>
  </si>
  <si>
    <t>Охрана объектов растительного и животного мира и среды их обитания</t>
  </si>
  <si>
    <t>1200</t>
  </si>
  <si>
    <t>1202</t>
  </si>
  <si>
    <t>Средства массовой информации</t>
  </si>
  <si>
    <t>Периодическая печать и издательства</t>
  </si>
  <si>
    <t>Безвозмездные поступления от других бюджетов бюджетной системы Российской Федерации</t>
  </si>
  <si>
    <t>2 19 05000 05 0000 151</t>
  </si>
  <si>
    <t>2 18 00000 00 0000 000</t>
  </si>
  <si>
    <t>2 18 05010 05 0000 151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</si>
  <si>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</si>
  <si>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</si>
  <si>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 xml:space="preserve">Налог, взимаемый в связи с применением патентной системы налогообложения 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</si>
  <si>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</si>
  <si>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</si>
  <si>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</si>
  <si>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</si>
  <si>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</t>
  </si>
  <si>
    <t>Кинематография</t>
  </si>
  <si>
    <t>Телевидение и радиовещание</t>
  </si>
  <si>
    <t>Здравоохранение</t>
  </si>
  <si>
    <t>Спорт и физическая культура</t>
  </si>
  <si>
    <t>Транспорт</t>
  </si>
  <si>
    <t>Другие вопросы в области национальной экономики</t>
  </si>
  <si>
    <t>Пенсионное обеспечение</t>
  </si>
  <si>
    <t>Социальное  обслуживание населения</t>
  </si>
  <si>
    <t>Другие вопросы в области социальной политики</t>
  </si>
  <si>
    <t xml:space="preserve">Всего расходов </t>
  </si>
  <si>
    <t>Культура</t>
  </si>
  <si>
    <t>Другие вопросы в области образования</t>
  </si>
  <si>
    <t>Борьба с безпризорностью, опека, попечительство</t>
  </si>
  <si>
    <t>Резервные фонды</t>
  </si>
  <si>
    <t>Другие вопросы в области окружающей среды</t>
  </si>
  <si>
    <t>0100</t>
  </si>
  <si>
    <t>0103</t>
  </si>
  <si>
    <t>0104</t>
  </si>
  <si>
    <t>0105</t>
  </si>
  <si>
    <t>0113</t>
  </si>
  <si>
    <t>1006</t>
  </si>
  <si>
    <t>1004</t>
  </si>
  <si>
    <t>1003</t>
  </si>
  <si>
    <t>0300</t>
  </si>
  <si>
    <t>0302</t>
  </si>
  <si>
    <t>0400</t>
  </si>
  <si>
    <t>0408</t>
  </si>
  <si>
    <t>0411</t>
  </si>
  <si>
    <t>0500</t>
  </si>
  <si>
    <t>0501</t>
  </si>
  <si>
    <t>0502</t>
  </si>
  <si>
    <t>0504</t>
  </si>
  <si>
    <t>0600</t>
  </si>
  <si>
    <t>0604</t>
  </si>
  <si>
    <t>0700</t>
  </si>
  <si>
    <t>0701</t>
  </si>
  <si>
    <t>0702</t>
  </si>
  <si>
    <t>0705</t>
  </si>
  <si>
    <t>0707</t>
  </si>
  <si>
    <t>0709</t>
  </si>
  <si>
    <t>0800</t>
  </si>
  <si>
    <t>0801</t>
  </si>
  <si>
    <t>0802</t>
  </si>
  <si>
    <t>0803</t>
  </si>
  <si>
    <t>0901</t>
  </si>
  <si>
    <t>0902</t>
  </si>
  <si>
    <t>1000</t>
  </si>
  <si>
    <t>1001</t>
  </si>
  <si>
    <t>1002</t>
  </si>
  <si>
    <t>в 26 раз</t>
  </si>
  <si>
    <t xml:space="preserve">ВСЕГО ДОХОДОВ </t>
  </si>
  <si>
    <t>Поступления от продажи земельных участков до разграничения государственной собственности на земли на  которых расположены иные объекты недвижимого имущества зачисляемые в местный бюджет</t>
  </si>
  <si>
    <t>ДОХОДЫ</t>
  </si>
  <si>
    <t xml:space="preserve">                      Заместитель главы местного самоуправления   -</t>
  </si>
  <si>
    <t>Л. Мащенко</t>
  </si>
  <si>
    <t>тыс.руб.</t>
  </si>
  <si>
    <t xml:space="preserve">Здравоохранение и спорт </t>
  </si>
  <si>
    <t xml:space="preserve">Социальное обеспечение населения </t>
  </si>
  <si>
    <t>Единый налог на вмененный доход для отдельных видов деятельности</t>
  </si>
  <si>
    <t>Налог на добычу общераспространеных полезных ископаемых</t>
  </si>
  <si>
    <t>Прочие поступления от денежных взысканий (штрафов) и иных сумм возмещение ущерба, зачисляемые в местные бюджеты</t>
  </si>
  <si>
    <t>Акцизы по подакцизным товарам (продукции), производимым на территории Российской Федерации</t>
  </si>
  <si>
    <t>Национальная экономика</t>
  </si>
  <si>
    <t>0203</t>
  </si>
  <si>
    <t>2 02 01000 00 0000 151</t>
  </si>
  <si>
    <t>Субсидии бюджетам бюджетной системы Российской Федерации (межбюджетные субсидии)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</si>
  <si>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</si>
  <si>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</si>
  <si>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</si>
  <si>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</si>
  <si>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</si>
  <si>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1 11 03000 00 0000 120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</si>
  <si>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</si>
  <si>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0900</t>
  </si>
  <si>
    <t>Прочие поступления от реализации имущества, находящегося в муниципальной собственности</t>
  </si>
  <si>
    <t>Увеличение остатков средств бюджета</t>
  </si>
  <si>
    <t>Уменьшение остатков средств бюджета</t>
  </si>
  <si>
    <t>Доходы от оказания платных услуг и компенсации затрат государства</t>
  </si>
  <si>
    <t>Дотации бюджетам муниципальных районов на выравнивание  бюджетной обеспеченности</t>
  </si>
  <si>
    <t>2 02 01001 05 0000 151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</si>
  <si>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</si>
  <si>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</si>
  <si>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</si>
  <si>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</si>
  <si>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ЖКХ</t>
  </si>
  <si>
    <t>Дотации на выравнивание бюджетной обеспеченности субъектов Российской Федерации и муниципальных образований</t>
  </si>
  <si>
    <t>Всего доходов по бюджету (дефицит), (профицит)</t>
  </si>
  <si>
    <t>за 1-й квартал 2005года.</t>
  </si>
  <si>
    <t>-</t>
  </si>
  <si>
    <t>0102</t>
  </si>
  <si>
    <t>Функционирование высшего должностного лица</t>
  </si>
  <si>
    <t>0115</t>
  </si>
  <si>
    <t>Другие общегосударственные вопросы</t>
  </si>
  <si>
    <t>0310</t>
  </si>
  <si>
    <t>Обеспечение противопожарной безопастности</t>
  </si>
  <si>
    <t>0405</t>
  </si>
  <si>
    <t>Сельское хозяйство</t>
  </si>
  <si>
    <t>Профицит (+)   Дефицит (-)</t>
  </si>
  <si>
    <t>Р А С Х О Д Ы (за 5 месяцев, включая Фонд социально-экономического развития)</t>
  </si>
  <si>
    <t>Р А С Х О Д Ы (за 6 месяцев, включая Фонд социально-экономического развития)</t>
  </si>
  <si>
    <t>9600</t>
  </si>
  <si>
    <t>7900</t>
  </si>
  <si>
    <t>Источники внутреннего финансирования дефицита бюджета города Валуйки и Валуйского района</t>
  </si>
  <si>
    <t>Бюджетные кредиты, полученные от других бюджетов</t>
  </si>
  <si>
    <t>Погашенные бюджетные кредиты, полученные от других бюджетов</t>
  </si>
  <si>
    <t>Продажа земельных участков, находящихся в муниципальной собственности</t>
  </si>
  <si>
    <t xml:space="preserve">Уменьшение остатков средств бюджета </t>
  </si>
  <si>
    <t>Итого источников внутреннего финансирования дефицита бюджета города Валуйки и Валуйского района</t>
  </si>
  <si>
    <t>Всего источников финансирования</t>
  </si>
  <si>
    <t>Кредитные соглашения и договоры, заключенные от имени администрации города и района (полученные   - погашенные кредиты)</t>
  </si>
  <si>
    <t>Остатки средств  бюджета (уменьшение остатков средств - увеличение)</t>
  </si>
  <si>
    <t>План 1 полугодие</t>
  </si>
  <si>
    <t>Исполнено за 1 полугодие</t>
  </si>
  <si>
    <t>Отклонение</t>
  </si>
  <si>
    <t>Р А С Х О Д Ы (за 7 месяцев, включая Фонд социально-экономического развития)</t>
  </si>
  <si>
    <t>План за 7 месяцев</t>
  </si>
  <si>
    <t xml:space="preserve">1 11 03050 05 0000 120 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</si>
  <si>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</si>
  <si>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Исполнено за 7 месяцев</t>
  </si>
  <si>
    <t>0107</t>
  </si>
  <si>
    <t xml:space="preserve">Обеспечение  проведения выборов </t>
  </si>
  <si>
    <t xml:space="preserve"> Заместитель главы местного самоуправления   -</t>
  </si>
  <si>
    <t>начальник управления финансов и бюджетной</t>
  </si>
  <si>
    <t>политики</t>
  </si>
  <si>
    <t>План за 9 месяцев</t>
  </si>
  <si>
    <t>Исполнено за 9 месяцев</t>
  </si>
  <si>
    <t>Р А С Х О Д Ы (за 9 месяцев, включая Фонд социально-экономического развития)</t>
  </si>
  <si>
    <t>Л.В. Мащенко</t>
  </si>
  <si>
    <t>Отклонение (+;-)</t>
  </si>
  <si>
    <t>Р А С Х О Д Ы (за 10 месяцев, включая Фонд социально-экономического развития)</t>
  </si>
  <si>
    <t>План за 10 месяцев</t>
  </si>
  <si>
    <t>Исполнено за 10 месяцев</t>
  </si>
  <si>
    <t xml:space="preserve"> Заместитель главы местного самоуправления   -начальник управления финансов и бюджетной политики</t>
  </si>
  <si>
    <t>План за 11 месяцев</t>
  </si>
  <si>
    <t>Исполнено за 11 месяцев</t>
  </si>
  <si>
    <t>Р А С Х О Д Ы (за 11 месяцев, включая Фонд социально-экономического развития)</t>
  </si>
  <si>
    <t>0407</t>
  </si>
  <si>
    <t>Лесное хозяйство</t>
  </si>
  <si>
    <t>Профицит (+) Дефицит (-)</t>
  </si>
  <si>
    <t>План за 2005 г.</t>
  </si>
  <si>
    <t>Исполнено за 2005 г.</t>
  </si>
  <si>
    <t>Р А С Х О Д Ы (за 2005 год, включая Фонд социально-экономического развития)</t>
  </si>
  <si>
    <t>План за месяц</t>
  </si>
  <si>
    <t>Исполнено за месяц</t>
  </si>
  <si>
    <t>Р А С Х О Д Ы (за  месяц)</t>
  </si>
  <si>
    <t>Информация об исполнении бюджета города и района за январь 2006 года</t>
  </si>
  <si>
    <t>Исп. Кубаева В.Н.</t>
  </si>
  <si>
    <t>Борьба с беспризорностью, опека, попечительство</t>
  </si>
  <si>
    <t>Информация об исполнении бюджета города и района за I квартал 2006 года</t>
  </si>
  <si>
    <t>План за I квартал</t>
  </si>
  <si>
    <t>Исполнено за I квартал</t>
  </si>
  <si>
    <t>Р А С Х О Д Ы (за I квартал)</t>
  </si>
  <si>
    <t>Информация об исполнении бюджета города и района за 4 месяца  2006 года</t>
  </si>
  <si>
    <t>Р А С Х О Д Ы (за 4 месяца)</t>
  </si>
  <si>
    <t>План за 4 месяца</t>
  </si>
  <si>
    <t>Исполнено за 4 месяца</t>
  </si>
  <si>
    <t>Информация об исполнении бюджета города и района за 4 месяца 2006 года</t>
  </si>
  <si>
    <t>0112</t>
  </si>
  <si>
    <t>Обслуживание государственного и муниципального долга</t>
  </si>
  <si>
    <t>Информация об исполнении бюджета города и района за 5 месяца  2006 года</t>
  </si>
  <si>
    <t>План за 5 месяца</t>
  </si>
  <si>
    <t>Исполнено за 5 месяца</t>
  </si>
  <si>
    <t>Р А С Х О Д Ы (за 5 месяца)</t>
  </si>
  <si>
    <t>План за 5 месяцев</t>
  </si>
  <si>
    <t>Исполнено за 5 месяцев</t>
  </si>
  <si>
    <t>Р А С Х О Д Ы (за 5 месяцев)</t>
  </si>
  <si>
    <t>0904</t>
  </si>
  <si>
    <t>Другие вопросы в области здравоохранени и спорта</t>
  </si>
  <si>
    <t>План за 1-е полугодие</t>
  </si>
  <si>
    <t>Р А С Х О Д Ы (за 1-е полугодие)</t>
  </si>
  <si>
    <t>Исполнено за 1-е полугодие</t>
  </si>
  <si>
    <t>Молодежная политика и оздоровление детей</t>
  </si>
  <si>
    <t>0304</t>
  </si>
  <si>
    <t>Органы юстиции</t>
  </si>
  <si>
    <t>0200</t>
  </si>
  <si>
    <t>0202</t>
  </si>
  <si>
    <t>Национальная оборона</t>
  </si>
  <si>
    <t>Мобилизационная и вневойсковая подготовка</t>
  </si>
  <si>
    <t>План за 7 месяцев 2006г.</t>
  </si>
  <si>
    <t>Исполнено за 7 месяцев 2006г.</t>
  </si>
  <si>
    <t xml:space="preserve">                                                                                                                                          тыс.руб.</t>
  </si>
  <si>
    <t>Отклонение (+,-)</t>
  </si>
  <si>
    <t>Информация об исполнении бюджета муниципального района</t>
  </si>
  <si>
    <t>"Город Валуйки и Валуйкий район" за 7 месяцев  2006 года</t>
  </si>
  <si>
    <t xml:space="preserve">Заместитель главы местного самоуправления города и района - </t>
  </si>
  <si>
    <t>начальник управления финансов и бюджетной политики</t>
  </si>
  <si>
    <t>тел.: 3-25 -44</t>
  </si>
  <si>
    <t>План за 8 месяцев 2006г.</t>
  </si>
  <si>
    <t>Исполнено за 8 месяцев 2006г.</t>
  </si>
  <si>
    <t>"Город Валуйки и Валуйкий район" за 8 месяцев  2006 года</t>
  </si>
  <si>
    <t>План за 8 месяцев</t>
  </si>
  <si>
    <t>Исполнено за 8 месяцев</t>
  </si>
  <si>
    <t>тел.: 8 (236) 3-25 -44</t>
  </si>
  <si>
    <t xml:space="preserve">Экономия средств до конца года </t>
  </si>
  <si>
    <t>Всего:</t>
  </si>
  <si>
    <t>Информация об экономии средств по бюджету муниципального района</t>
  </si>
  <si>
    <t>"Город Валуйки и Валуйкий район" за  2006 год</t>
  </si>
  <si>
    <t>Коммунальное хозяйство(средства, предусмотренные на обустройство сельских территорий)</t>
  </si>
  <si>
    <t>Здравоохранение (285,2 тыс.руб. направят на оказание материальной помощи Глущенко Н.И.- зав.хирургическим отделением МУЗ "Валуйская ЦРБ"). Таким образом экономия средств составит - 28,2 тыс.руб.</t>
  </si>
  <si>
    <t>Экономия средств за 9 месяцев</t>
  </si>
  <si>
    <t>Молодежная политика (оздоровление детей в летнем лагере)</t>
  </si>
  <si>
    <t>уточненная</t>
  </si>
  <si>
    <t>"Город Валуйки и Валуйкий район" за 9 месяцев  2006 года</t>
  </si>
  <si>
    <t>"Город Валуйки и Валуйкий район" за 10 месяцев  2006 года</t>
  </si>
  <si>
    <t>План за 10 месяцев 2006г.</t>
  </si>
  <si>
    <t>Исполнено за 10 месяцев 2006г.</t>
  </si>
  <si>
    <t>0309</t>
  </si>
  <si>
    <t>0409</t>
  </si>
  <si>
    <t>0503</t>
  </si>
  <si>
    <t>Благоустройство</t>
  </si>
  <si>
    <t>Стационарная медицинская помощь</t>
  </si>
  <si>
    <t>Амбулаторная помощь</t>
  </si>
  <si>
    <t>Сельское хозяйство и рыболовство</t>
  </si>
  <si>
    <t>0703</t>
  </si>
  <si>
    <t>0704</t>
  </si>
  <si>
    <t>Начальное профессиональное образование</t>
  </si>
  <si>
    <t>Среднее профессиональное образование</t>
  </si>
  <si>
    <t>0706</t>
  </si>
  <si>
    <t>Высшее и послевузовское профессиональное образование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</si>
  <si>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</si>
  <si>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муниципльных районов (за исключением земельных участков муниципальных бюджетных и автономных учреждений)</t>
  </si>
  <si>
    <t>Скорая медицинская помощь</t>
  </si>
  <si>
    <t xml:space="preserve">Охрана семьи и детства </t>
  </si>
  <si>
    <t>КФСР</t>
  </si>
  <si>
    <t>Наименование разделов и подразделов функциональной классификации</t>
  </si>
  <si>
    <t xml:space="preserve">                                                                                                                                          тыс. руб.</t>
  </si>
  <si>
    <t xml:space="preserve">% исполнения </t>
  </si>
  <si>
    <t xml:space="preserve">Плата за негативное воздействие на окружающую среду </t>
  </si>
  <si>
    <t>ВСЕГО ДОХОДОВ ПО БЮДЖЕТУ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</si>
  <si>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</si>
  <si>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</si>
  <si>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</si>
  <si>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</si>
  <si>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</si>
  <si>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</si>
  <si>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</si>
  <si>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</si>
  <si>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</si>
  <si>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О Т Ч Е Т</t>
  </si>
  <si>
    <t>РАСХОДЫ</t>
  </si>
  <si>
    <t>Прочие субсидии бюджетам муниципальных районов</t>
  </si>
  <si>
    <t>1101</t>
  </si>
  <si>
    <t>0406</t>
  </si>
  <si>
    <t>Обеспечение проведения выборов и референдумов</t>
  </si>
  <si>
    <t>х</t>
  </si>
  <si>
    <t>0111</t>
  </si>
  <si>
    <t>0505</t>
  </si>
  <si>
    <t>Другие вопросы в области здравоохранения, физической культуры  и спорта</t>
  </si>
  <si>
    <t>0204</t>
  </si>
  <si>
    <t>Мобилизационная подготовка экономики</t>
  </si>
  <si>
    <t>Код источника финансирования по бюджетной классификации</t>
  </si>
  <si>
    <t>Наименование показателя</t>
  </si>
  <si>
    <t>01 06 05 01 05 0000 640</t>
  </si>
  <si>
    <t>01 05 02 01 05 0000 510</t>
  </si>
  <si>
    <t>1 00 00000 00 0000 000</t>
  </si>
  <si>
    <t>Налоговые и неналоговые доходы</t>
  </si>
  <si>
    <t xml:space="preserve">1 01 00000 00 0000 000 </t>
  </si>
  <si>
    <t xml:space="preserve">Налоги на прибыль, доходы </t>
  </si>
  <si>
    <t xml:space="preserve">1 01 02000 01 0000 110 </t>
  </si>
  <si>
    <t xml:space="preserve">1 05 00000 00 0000 000 </t>
  </si>
  <si>
    <t xml:space="preserve">Налоги на совокупный доход </t>
  </si>
  <si>
    <t xml:space="preserve">Налог, взимаемый в связи с применением упрощенной системы налогообложения </t>
  </si>
  <si>
    <t>1 08 00000 00 0000 000</t>
  </si>
  <si>
    <t xml:space="preserve">Государственная пошлина </t>
  </si>
  <si>
    <t>1 09 00000 00 0000 000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</si>
  <si>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</si>
  <si>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</si>
  <si>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</si>
  <si>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Платежи  при пользовании природными ресурсами </t>
  </si>
  <si>
    <t>УТВЕРЖДЕН:
распоряжением администрации муниципального района "Город Валуйки и Валуйский район"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</si>
  <si>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</si>
  <si>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2 02 03002 05 0000 151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</si>
  <si>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</t>
  </si>
  <si>
    <t>1100</t>
  </si>
  <si>
    <t>Физическая культура и спорт</t>
  </si>
  <si>
    <t xml:space="preserve">Физическая культура </t>
  </si>
  <si>
    <t>1300</t>
  </si>
  <si>
    <t>1301</t>
  </si>
  <si>
    <t>Обслуживание государственного внутреннего и муниципального долга</t>
  </si>
  <si>
    <t xml:space="preserve">1400 </t>
  </si>
  <si>
    <t>1401</t>
  </si>
  <si>
    <t>№ п/п</t>
  </si>
  <si>
    <t>0412</t>
  </si>
  <si>
    <t>Другие вопросы в области физической культуры и спорта</t>
  </si>
  <si>
    <t>1105</t>
  </si>
  <si>
    <t>2 02 03033 05 0000 151</t>
  </si>
  <si>
    <t>1 1105020 00 0000 120</t>
  </si>
  <si>
    <t xml:space="preserve">от "______"  ______________   2016г.  № ______ </t>
  </si>
  <si>
    <t>об  исполнении бюджета муниципального района                            
"Город Валуйки и Валуйский район" 
за девять месяцев  2016 года</t>
  </si>
  <si>
    <t>Исполнено за  девять месяцев 2016 года</t>
  </si>
  <si>
    <t xml:space="preserve">от "______"  _______________ 2016г.  № ______ </t>
  </si>
  <si>
    <t>Отчет 
об использовании бюджетных ассигнований резервного фонда 
администрации муниципального района "Город Валуйки и Валуйский район"
 за девять месяцев  2016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</si>
  <si>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</si>
  <si>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1 14 06020 00 0000 430 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</si>
  <si>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</si>
  <si>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</si>
  <si>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</si>
  <si>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Субвенции бюджетам муниципальных районов на оздоровление детей</t>
  </si>
  <si>
    <t>Отклонение         
( +/- )</t>
  </si>
  <si>
    <t>1403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</si>
  <si>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</si>
  <si>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Доходы от оказания платных услуг (работ)  и компенсации затрат государства </t>
  </si>
  <si>
    <t>(руб.)</t>
  </si>
  <si>
    <t>Основание</t>
  </si>
  <si>
    <t>Цель финансирования</t>
  </si>
  <si>
    <t>Код бюджетной классификации</t>
  </si>
  <si>
    <t xml:space="preserve">Сумма </t>
  </si>
  <si>
    <t>Бюджетополу-чатель</t>
  </si>
  <si>
    <t>Итого: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</si>
  <si>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</si>
  <si>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</si>
  <si>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0401</t>
  </si>
  <si>
    <t>Общеэкономические вопросы</t>
  </si>
  <si>
    <t>Профессиональная подготовка, переподготовка и повышение квалификации</t>
  </si>
  <si>
    <t>0804</t>
  </si>
  <si>
    <t>Другие вопросы в области культуры, кинематографии</t>
  </si>
  <si>
    <t>0909</t>
  </si>
  <si>
    <t>1 12 00000 00 0000 000</t>
  </si>
  <si>
    <t xml:space="preserve">1 12 01000 01 0000 120 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</si>
  <si>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</si>
  <si>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</si>
  <si>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</si>
  <si>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1 16 00000 00 0000 000</t>
  </si>
  <si>
    <t xml:space="preserve">Штрафы, санкции, возмещение ущерба </t>
  </si>
  <si>
    <t xml:space="preserve">1 17 00000 00 0000 000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</si>
  <si>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</si>
  <si>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1 05 01000 00 0000 110 </t>
  </si>
  <si>
    <t>01 05 02 01 05 0000 610</t>
  </si>
  <si>
    <t>Наименование 
показателей</t>
  </si>
  <si>
    <t>2 02 02000 00 0000 151</t>
  </si>
  <si>
    <t>2 02 02077 05 0000 151</t>
  </si>
  <si>
    <t>2 02 02999 05 0000 151</t>
  </si>
  <si>
    <t>2 02 03000 00 0000 151</t>
  </si>
  <si>
    <t>2 02 03001 05 0000 151</t>
  </si>
  <si>
    <t>2 02 03003 05 0000 151</t>
  </si>
  <si>
    <t>2 02 03004 05 0000 151</t>
  </si>
  <si>
    <t xml:space="preserve">2 02 03012 05 0000 151 </t>
  </si>
  <si>
    <t>2 02 03015 05 0000 151</t>
  </si>
  <si>
    <t>2 02 03020 05 0000 151</t>
  </si>
  <si>
    <t>2 02 03021 05 0000 151</t>
  </si>
  <si>
    <t>2 02 03022 05 0000 151</t>
  </si>
  <si>
    <t>2 02 03024 05 0000 151</t>
  </si>
  <si>
    <t>2 02 03027 05 0000 151</t>
  </si>
  <si>
    <t>2 02 03029 05 0000 151</t>
  </si>
  <si>
    <t>2 02 04000 00 0000 151</t>
  </si>
  <si>
    <t>2 02 04014 05 0000 151</t>
  </si>
  <si>
    <t>2 02 00000 00 0000 000</t>
  </si>
  <si>
    <t>Код дохода по бюджетной классификации</t>
  </si>
  <si>
    <t>6</t>
  </si>
  <si>
    <t xml:space="preserve">Наименование </t>
  </si>
  <si>
    <t xml:space="preserve">Исполнено </t>
  </si>
  <si>
    <t>показателей</t>
  </si>
  <si>
    <t>Прочие неналоговые доходы</t>
  </si>
  <si>
    <t>От бюджетов других уровней</t>
  </si>
  <si>
    <t>Ссуды</t>
  </si>
  <si>
    <t>Прочие источники</t>
  </si>
  <si>
    <t>Всего доходов</t>
  </si>
  <si>
    <t>Дефицит</t>
  </si>
  <si>
    <t>Остатки на начало года направленные на расходы</t>
  </si>
  <si>
    <t>БАЛАНС</t>
  </si>
  <si>
    <t>Жилищно-коммунальное хозяйство</t>
  </si>
  <si>
    <t>Образование</t>
  </si>
  <si>
    <t>Социальная политика</t>
  </si>
  <si>
    <t>План</t>
  </si>
  <si>
    <t>- арендная плата за земли городов и поселков</t>
  </si>
  <si>
    <t>в том числе:      - транспорт</t>
  </si>
  <si>
    <t>- здравоохранение</t>
  </si>
  <si>
    <t>- социальная политика</t>
  </si>
  <si>
    <t>Налог на доходы физических лиц</t>
  </si>
  <si>
    <t>% исполнения</t>
  </si>
  <si>
    <t>Отклонение ( +/- )</t>
  </si>
  <si>
    <t>Культура, искусство,кинематография</t>
  </si>
  <si>
    <t>-средства фонда компенсаций федерального бюджета</t>
  </si>
  <si>
    <t xml:space="preserve"> -ссуды департамента экономики и финансов</t>
  </si>
  <si>
    <t>-сбербанка</t>
  </si>
  <si>
    <t>ИТОГО доходов</t>
  </si>
  <si>
    <t>- прочие доходы от сдачи в аренду имущества, находящегося в государственной и муниципальной собственности</t>
  </si>
  <si>
    <t>Доходы от платных услуг</t>
  </si>
  <si>
    <t>ИТОГО собственных доходов</t>
  </si>
  <si>
    <t>- ЖКХ (ЧАЭС)</t>
  </si>
  <si>
    <t>- проезд (ЧАЭС)</t>
  </si>
  <si>
    <t>- средства фонда компенсаций областного бюджета</t>
  </si>
  <si>
    <t>- поступления от продажи земельных участков</t>
  </si>
  <si>
    <t>1</t>
  </si>
  <si>
    <t>2</t>
  </si>
  <si>
    <t>3</t>
  </si>
  <si>
    <t>4</t>
  </si>
  <si>
    <t>5</t>
  </si>
  <si>
    <t>в т. ч.: - субсидии малоимущим</t>
  </si>
  <si>
    <t>- ЖКХ (Закон "О ветеранах")</t>
  </si>
  <si>
    <t>- ЖКХ (прочие закон.акты)</t>
  </si>
  <si>
    <t>- арендная плата за земли не с/х назначения</t>
  </si>
  <si>
    <t>- поступления от продажи имущества, находящегося в муниципальной собственности</t>
  </si>
  <si>
    <t>Прочие поступления от использования имущества, находящегося в государственной или муниципальной собственности</t>
  </si>
  <si>
    <t>Штрафные санкции, возмещение ущерба</t>
  </si>
  <si>
    <t xml:space="preserve">     Закон "О защите инвалидов"</t>
  </si>
  <si>
    <t xml:space="preserve">                      начальник управления финансов</t>
  </si>
  <si>
    <t>- коммунальные услуги (ЖКХ)</t>
  </si>
  <si>
    <t>- Средства, получен. по взаимным расчетам</t>
  </si>
  <si>
    <t>- реабилитированные</t>
  </si>
  <si>
    <t>об исполнении бюджета города Валуйки и Валуйского района</t>
  </si>
  <si>
    <t>- перечисление части прибыли, остающейся после уплаты налогов и иных обязательных платежей государственных унитарных предприятий, созданных субъектами РФ</t>
  </si>
  <si>
    <t xml:space="preserve"> - федеральные инвестиционные программы</t>
  </si>
  <si>
    <t>Налог на игорный бизнес</t>
  </si>
  <si>
    <t>Доходы от реализации имущества муниципальных предприятий</t>
  </si>
  <si>
    <t>- субсидии ЖКХ, проживающим в сельской местности</t>
  </si>
  <si>
    <t xml:space="preserve">- арендная плата за земли, находящиеся в муниципаль ной собственности </t>
  </si>
  <si>
    <t>Охрана окружающей среды</t>
  </si>
  <si>
    <t xml:space="preserve"> - Субвенции</t>
  </si>
  <si>
    <t xml:space="preserve"> </t>
  </si>
  <si>
    <t xml:space="preserve">                      и бюджетной политики</t>
  </si>
  <si>
    <t xml:space="preserve">С П Р А В К А  </t>
  </si>
  <si>
    <t xml:space="preserve"> прочие доходы, зачисляемые в местные бюджеты</t>
  </si>
  <si>
    <t>- проценты, полученные от предоставления бюджетных кредитов, прочие доходы, зачисляемые в местные бюджеты</t>
  </si>
  <si>
    <t>на Iкв.2005г</t>
  </si>
  <si>
    <t xml:space="preserve">за январь </t>
  </si>
  <si>
    <t>февраль 2005г.</t>
  </si>
  <si>
    <t>Единый сельскохозяйственный налог</t>
  </si>
  <si>
    <t>Налог на имущество физических лиц</t>
  </si>
  <si>
    <t>Налог на наследование или дарение</t>
  </si>
  <si>
    <t>Земельный налог</t>
  </si>
  <si>
    <t xml:space="preserve"> -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</si>
  <si>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</si>
  <si>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Задолженность по отмененным налогам, сборам и иным обязательным платежам</t>
  </si>
  <si>
    <t>Доходы от размещения временно свободных средств местных бюджетов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</si>
  <si>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</si>
  <si>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городских поселений  до разграничения государственной собственности на землю</t>
  </si>
  <si>
    <t>Арендная плата и поступления от продажи права за земли сельских поселений</t>
  </si>
  <si>
    <t>Арендная плата и поступления от продажи права на заключение договоров аренды за земли не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</si>
  <si>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</si>
  <si>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</si>
  <si>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Прочие лицензионные сборы</t>
  </si>
  <si>
    <t>Невыясненные поступления</t>
  </si>
  <si>
    <t>ИТОГО СОБСТВЕННЫХ НАЛОГОВЫХ И НЕНАЛОГОВЫХ ДОХОДОВ</t>
  </si>
  <si>
    <t>Доходы от предпринимательской и иной приносящей доход деятельности</t>
  </si>
  <si>
    <t>Фонд социально-экономического развития</t>
  </si>
  <si>
    <t>ИТОГО СОБСТВЕННЫХ  ДОХОДОВ</t>
  </si>
  <si>
    <t>Безвозмездное поступление от бюджетов других уровней</t>
  </si>
  <si>
    <t>0100          Общегосударственные вопросы</t>
  </si>
  <si>
    <t>0104 Функционирование местных администраций</t>
  </si>
  <si>
    <t>0105 Судебная система</t>
  </si>
  <si>
    <t xml:space="preserve">0360 </t>
  </si>
  <si>
    <t>0103 Функционированные законодательства органов                                   государственной власти и местного самоуправления</t>
  </si>
  <si>
    <t>Общегосударственные вопросы</t>
  </si>
  <si>
    <t>Национальная безопасность и правоохранительная деятельность</t>
  </si>
  <si>
    <t>Функционирование законодательных органов государственной власти и местного самоуправления</t>
  </si>
  <si>
    <t>Функционирование местных администраций</t>
  </si>
  <si>
    <t>Судебная система</t>
  </si>
  <si>
    <t>Органы внутренних дел</t>
  </si>
  <si>
    <t>Жилищное хозяйство</t>
  </si>
  <si>
    <t>Коммунальное хозяйство</t>
  </si>
  <si>
    <t>Культура, кинематография</t>
  </si>
  <si>
    <t>Дотации бюджетам субъектов Российской Федерации и муниципальных образований</t>
  </si>
  <si>
    <t>2 02 02051 05 0000 151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</si>
  <si>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</si>
  <si>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</si>
  <si>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Прочие безвозмездные поступления в бюджеты муниципальных районов</t>
  </si>
  <si>
    <t>Водное хозяйство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</si>
  <si>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</si>
  <si>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</si>
  <si>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1 05 02000 02 0000 110 </t>
  </si>
  <si>
    <t xml:space="preserve">1 05 03000 01 0000 110 </t>
  </si>
  <si>
    <t>1 05 04000 02 000 110</t>
  </si>
  <si>
    <t>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</si>
  <si>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</si>
  <si>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</si>
  <si>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</si>
  <si>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</si>
  <si>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</si>
  <si>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</si>
  <si>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</si>
  <si>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1  11  07015 05  0000 120</t>
  </si>
  <si>
    <t>Субвенции бюджетам субъектов Российской Федерации и муниципальных образований</t>
  </si>
  <si>
    <t xml:space="preserve">Субвенции бюджетам муниципальных районов на оплату жилищно-коммунальных услуг отдельным категориям граждан </t>
  </si>
  <si>
    <t>2 07 05030 05 0000 180</t>
  </si>
  <si>
    <t>2 02 03123 05 0000 151</t>
  </si>
  <si>
    <t xml:space="preserve">Субвенции бюджетам муниципальных районов на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</si>
  <si>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</si>
  <si>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</si>
  <si>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1 03 02000 01 0000 110</t>
  </si>
  <si>
    <t>Налоги на товары (работы, услуги), реализуемые на территории Российской  Федерации</t>
  </si>
  <si>
    <t>1 03 00000 00 0000 000</t>
  </si>
  <si>
    <t xml:space="preserve">Задолженность и перерасчеты по отмененным налогам, сборам и иным обязательным платежам </t>
  </si>
  <si>
    <t>Иные дотации</t>
  </si>
  <si>
    <t>1402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</si>
  <si>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</si>
  <si>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</si>
  <si>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</si>
  <si>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</si>
  <si>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2 02 03999 05 0000 151</t>
  </si>
  <si>
    <t>Прочие субвенции бюджетам муниципальных районов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</si>
  <si>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</si>
  <si>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</si>
  <si>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2 02 04999 05 0000 151</t>
  </si>
  <si>
    <t>Прочие межбюджетные трансферты, передаваемые бюджетам муниципальных районов</t>
  </si>
  <si>
    <t>01 02 00 00 00 0000 000</t>
  </si>
  <si>
    <t xml:space="preserve">Кредиты кредитных организаций в валюте Российской Федерации </t>
  </si>
  <si>
    <t>01 05 00 00 00 0000 00</t>
  </si>
  <si>
    <t>Изменение остатков средств на счетах по учету средств бюджета</t>
  </si>
  <si>
    <t>01 05 00 00 00 0000 500</t>
  </si>
  <si>
    <t xml:space="preserve">Увеличение остатков средств бюджетов </t>
  </si>
  <si>
    <t>01 05 02 00 00 0000 500</t>
  </si>
  <si>
    <t xml:space="preserve">Увеличение прочих  остатков средств бюджетов </t>
  </si>
  <si>
    <t>01 05 02 01 00 0000 510</t>
  </si>
  <si>
    <t>Увеличение прочих остатков денежных средств бюджетов</t>
  </si>
  <si>
    <t xml:space="preserve">Увеличение прочих остатков денежных средств бюджета муниципального района 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</si>
  <si>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</si>
  <si>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</si>
  <si>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</si>
  <si>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</si>
  <si>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</si>
  <si>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</si>
  <si>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Уменьшение прочих остатков денежных средств  бюджета муниципального района</t>
  </si>
  <si>
    <t>01 06 00 00 00 0000 000</t>
  </si>
  <si>
    <t xml:space="preserve"> Иные  источники  внутреннего  финансирования дефицита бюджета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</si>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</sst>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#,##0.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,##0.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1"/>
      <color indexed="10"/>
      <name val="Arial Cyr"/>
      <family val="2"/>
    </font>
    <font>
      <b/>
      <sz val="10"/>
      <color indexed="10"/>
      <name val="Arial Cyr"/>
      <family val="2"/>
    </font>
    <font>
      <b/>
      <sz val="13"/>
      <color indexed="10"/>
      <name val="Arial Cyr"/>
      <family val="2"/>
    </font>
    <font>
      <b/>
      <sz val="14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i/>
      <sz val="11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i/>
      <sz val="9"/>
      <name val="Arial Cyr"/>
      <family val="2"/>
    </font>
    <font>
      <sz val="9"/>
      <color indexed="8"/>
      <name val="Arial Cyr"/>
      <family val="2"/>
    </font>
    <font>
      <sz val="9"/>
      <color indexed="10"/>
      <name val="Arial Cyr"/>
      <family val="2"/>
    </font>
    <font>
      <i/>
      <sz val="9"/>
      <name val="Arial Cyr"/>
      <family val="2"/>
    </font>
    <font>
      <b/>
      <sz val="12"/>
      <name val="Arial Cyr"/>
      <family val="2"/>
    </font>
    <font>
      <b/>
      <sz val="9"/>
      <color indexed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3"/>
      <color indexed="10"/>
      <name val="Arial Cyr"/>
      <family val="2"/>
    </font>
    <font>
      <sz val="11"/>
      <color indexed="10"/>
      <name val="Arial Cyr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9"/>
      <color indexed="10"/>
      <name val="Arial Narrow"/>
      <family val="2"/>
    </font>
    <font>
      <sz val="10"/>
      <color indexed="10"/>
      <name val="Arial Cyr"/>
      <family val="0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172" fontId="0" fillId="0" borderId="0">
      <alignment horizont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2">
    <xf numFmtId="172" fontId="0" fillId="0" borderId="0" xfId="0" applyAlignment="1">
      <alignment horizontal="justify"/>
    </xf>
    <xf numFmtId="172" fontId="1" fillId="0" borderId="1" xfId="0" applyFont="1" applyFill="1" applyBorder="1" applyAlignment="1">
      <alignment horizontal="center" vertical="center"/>
    </xf>
    <xf numFmtId="172" fontId="0" fillId="0" borderId="1" xfId="0" applyFill="1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 vertical="center"/>
    </xf>
    <xf numFmtId="172" fontId="7" fillId="0" borderId="0" xfId="0" applyFont="1" applyFill="1" applyAlignment="1">
      <alignment horizontal="justify"/>
    </xf>
    <xf numFmtId="172" fontId="3" fillId="0" borderId="1" xfId="0" applyFont="1" applyFill="1" applyBorder="1" applyAlignment="1">
      <alignment horizontal="center" vertical="center"/>
    </xf>
    <xf numFmtId="172" fontId="8" fillId="0" borderId="2" xfId="0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/>
    </xf>
    <xf numFmtId="172" fontId="2" fillId="0" borderId="1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justify"/>
    </xf>
    <xf numFmtId="172" fontId="4" fillId="0" borderId="4" xfId="0" applyFont="1" applyBorder="1" applyAlignment="1">
      <alignment horizontal="center" vertical="top"/>
    </xf>
    <xf numFmtId="172" fontId="10" fillId="0" borderId="0" xfId="0" applyFont="1" applyFill="1" applyBorder="1" applyAlignment="1">
      <alignment horizontal="center" vertical="center"/>
    </xf>
    <xf numFmtId="172" fontId="12" fillId="0" borderId="5" xfId="0" applyFont="1" applyBorder="1" applyAlignment="1">
      <alignment horizontal="center" vertical="center"/>
    </xf>
    <xf numFmtId="172" fontId="9" fillId="0" borderId="6" xfId="0" applyFont="1" applyBorder="1" applyAlignment="1">
      <alignment horizontal="justify"/>
    </xf>
    <xf numFmtId="172" fontId="0" fillId="0" borderId="7" xfId="0" applyFont="1" applyBorder="1" applyAlignment="1">
      <alignment horizontal="center" vertical="center"/>
    </xf>
    <xf numFmtId="172" fontId="12" fillId="0" borderId="8" xfId="0" applyFont="1" applyBorder="1" applyAlignment="1">
      <alignment horizontal="center" vertical="center"/>
    </xf>
    <xf numFmtId="172" fontId="0" fillId="0" borderId="2" xfId="0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0" fillId="0" borderId="2" xfId="0" applyNumberFormat="1" applyFill="1" applyBorder="1" applyAlignment="1">
      <alignment horizontal="center" vertical="center"/>
    </xf>
    <xf numFmtId="172" fontId="1" fillId="0" borderId="0" xfId="0" applyFont="1" applyAlignment="1">
      <alignment horizontal="justify"/>
    </xf>
    <xf numFmtId="49" fontId="0" fillId="0" borderId="0" xfId="0" applyNumberFormat="1" applyAlignment="1">
      <alignment horizontal="justify"/>
    </xf>
    <xf numFmtId="172" fontId="0" fillId="0" borderId="1" xfId="0" applyBorder="1" applyAlignment="1">
      <alignment horizontal="center" vertical="center"/>
    </xf>
    <xf numFmtId="172" fontId="1" fillId="0" borderId="1" xfId="0" applyFont="1" applyBorder="1" applyAlignment="1">
      <alignment horizontal="center" vertical="center"/>
    </xf>
    <xf numFmtId="172" fontId="2" fillId="0" borderId="1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justify"/>
    </xf>
    <xf numFmtId="172" fontId="0" fillId="0" borderId="1" xfId="0" applyNumberFormat="1" applyFont="1" applyFill="1" applyBorder="1" applyAlignment="1">
      <alignment horizontal="center" vertical="center"/>
    </xf>
    <xf numFmtId="172" fontId="4" fillId="0" borderId="9" xfId="0" applyFont="1" applyBorder="1" applyAlignment="1">
      <alignment horizontal="center" vertical="top"/>
    </xf>
    <xf numFmtId="172" fontId="0" fillId="0" borderId="1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/>
    </xf>
    <xf numFmtId="172" fontId="18" fillId="0" borderId="2" xfId="0" applyFont="1" applyFill="1" applyBorder="1" applyAlignment="1">
      <alignment horizontal="center" vertical="center"/>
    </xf>
    <xf numFmtId="172" fontId="18" fillId="0" borderId="1" xfId="0" applyFont="1" applyFill="1" applyBorder="1" applyAlignment="1">
      <alignment horizontal="center" vertical="center"/>
    </xf>
    <xf numFmtId="172" fontId="19" fillId="0" borderId="1" xfId="0" applyFont="1" applyFill="1" applyBorder="1" applyAlignment="1">
      <alignment horizontal="center" vertical="center"/>
    </xf>
    <xf numFmtId="172" fontId="4" fillId="0" borderId="1" xfId="0" applyFont="1" applyFill="1" applyBorder="1" applyAlignment="1">
      <alignment horizontal="center" vertical="center"/>
    </xf>
    <xf numFmtId="172" fontId="20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172" fontId="21" fillId="0" borderId="1" xfId="0" applyFont="1" applyFill="1" applyBorder="1" applyAlignment="1">
      <alignment horizontal="center" vertical="center"/>
    </xf>
    <xf numFmtId="172" fontId="22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justify"/>
    </xf>
    <xf numFmtId="172" fontId="23" fillId="0" borderId="0" xfId="0" applyFont="1" applyFill="1" applyAlignment="1" quotePrefix="1">
      <alignment horizontal="left"/>
    </xf>
    <xf numFmtId="172" fontId="23" fillId="0" borderId="0" xfId="0" applyFont="1" applyFill="1" applyAlignment="1">
      <alignment horizontal="justify"/>
    </xf>
    <xf numFmtId="172" fontId="23" fillId="0" borderId="0" xfId="0" applyFont="1" applyFill="1" applyAlignment="1">
      <alignment horizontal="center"/>
    </xf>
    <xf numFmtId="172" fontId="13" fillId="0" borderId="0" xfId="0" applyFont="1" applyAlignment="1">
      <alignment horizontal="center" vertical="center"/>
    </xf>
    <xf numFmtId="172" fontId="0" fillId="0" borderId="0" xfId="0" applyFont="1" applyBorder="1" applyAlignment="1">
      <alignment horizontal="center" vertical="center"/>
    </xf>
    <xf numFmtId="172" fontId="0" fillId="0" borderId="11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72" fontId="0" fillId="0" borderId="17" xfId="0" applyFont="1" applyBorder="1" applyAlignment="1">
      <alignment horizontal="center" vertical="center"/>
    </xf>
    <xf numFmtId="172" fontId="0" fillId="0" borderId="18" xfId="0" applyFont="1" applyBorder="1" applyAlignment="1">
      <alignment horizontal="center" vertical="center"/>
    </xf>
    <xf numFmtId="172" fontId="4" fillId="0" borderId="18" xfId="0" applyFont="1" applyBorder="1" applyAlignment="1">
      <alignment horizontal="center" vertical="top"/>
    </xf>
    <xf numFmtId="172" fontId="4" fillId="0" borderId="11" xfId="0" applyFont="1" applyBorder="1" applyAlignment="1">
      <alignment horizontal="center" vertical="top"/>
    </xf>
    <xf numFmtId="172" fontId="4" fillId="0" borderId="19" xfId="0" applyFont="1" applyBorder="1" applyAlignment="1">
      <alignment horizontal="center" vertical="top"/>
    </xf>
    <xf numFmtId="172" fontId="0" fillId="0" borderId="20" xfId="0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justify"/>
    </xf>
    <xf numFmtId="49" fontId="8" fillId="0" borderId="21" xfId="0" applyNumberFormat="1" applyFont="1" applyFill="1" applyBorder="1" applyAlignment="1">
      <alignment horizontal="justify"/>
    </xf>
    <xf numFmtId="49" fontId="2" fillId="0" borderId="21" xfId="0" applyNumberFormat="1" applyFont="1" applyFill="1" applyBorder="1" applyAlignment="1">
      <alignment horizontal="justify"/>
    </xf>
    <xf numFmtId="49" fontId="3" fillId="0" borderId="21" xfId="0" applyNumberFormat="1" applyFont="1" applyFill="1" applyBorder="1" applyAlignment="1">
      <alignment horizontal="justify"/>
    </xf>
    <xf numFmtId="49" fontId="5" fillId="0" borderId="21" xfId="0" applyNumberFormat="1" applyFont="1" applyFill="1" applyBorder="1" applyAlignment="1">
      <alignment horizontal="justify"/>
    </xf>
    <xf numFmtId="172" fontId="5" fillId="0" borderId="21" xfId="0" applyFont="1" applyFill="1" applyBorder="1" applyAlignment="1">
      <alignment horizontal="justify"/>
    </xf>
    <xf numFmtId="49" fontId="6" fillId="0" borderId="21" xfId="0" applyNumberFormat="1" applyFont="1" applyFill="1" applyBorder="1" applyAlignment="1">
      <alignment horizontal="justify"/>
    </xf>
    <xf numFmtId="49" fontId="16" fillId="0" borderId="21" xfId="0" applyNumberFormat="1" applyFont="1" applyFill="1" applyBorder="1" applyAlignment="1">
      <alignment horizontal="right"/>
    </xf>
    <xf numFmtId="172" fontId="16" fillId="0" borderId="21" xfId="0" applyFont="1" applyFill="1" applyBorder="1" applyAlignment="1" quotePrefix="1">
      <alignment horizontal="right"/>
    </xf>
    <xf numFmtId="49" fontId="1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justify"/>
    </xf>
    <xf numFmtId="49" fontId="5" fillId="0" borderId="21" xfId="0" applyNumberFormat="1" applyFont="1" applyBorder="1" applyAlignment="1">
      <alignment horizontal="justify"/>
    </xf>
    <xf numFmtId="172" fontId="0" fillId="0" borderId="10" xfId="0" applyBorder="1" applyAlignment="1">
      <alignment horizontal="justify"/>
    </xf>
    <xf numFmtId="172" fontId="0" fillId="0" borderId="0" xfId="0" applyFont="1" applyAlignment="1">
      <alignment horizontal="justify"/>
    </xf>
    <xf numFmtId="172" fontId="21" fillId="0" borderId="2" xfId="0" applyFont="1" applyFill="1" applyBorder="1" applyAlignment="1">
      <alignment horizontal="center" vertical="center"/>
    </xf>
    <xf numFmtId="172" fontId="17" fillId="0" borderId="1" xfId="0" applyFont="1" applyFill="1" applyBorder="1" applyAlignment="1">
      <alignment horizontal="center" vertical="center"/>
    </xf>
    <xf numFmtId="172" fontId="24" fillId="0" borderId="1" xfId="0" applyFont="1" applyFill="1" applyBorder="1" applyAlignment="1">
      <alignment horizontal="center" vertical="center"/>
    </xf>
    <xf numFmtId="172" fontId="27" fillId="0" borderId="3" xfId="0" applyFont="1" applyFill="1" applyBorder="1" applyAlignment="1">
      <alignment horizontal="justify"/>
    </xf>
    <xf numFmtId="172" fontId="9" fillId="0" borderId="1" xfId="0" applyNumberFormat="1" applyFont="1" applyFill="1" applyBorder="1" applyAlignment="1">
      <alignment horizontal="center" vertical="center"/>
    </xf>
    <xf numFmtId="172" fontId="9" fillId="0" borderId="1" xfId="0" applyFont="1" applyFill="1" applyBorder="1" applyAlignment="1">
      <alignment horizontal="center" vertical="center"/>
    </xf>
    <xf numFmtId="172" fontId="28" fillId="0" borderId="3" xfId="0" applyFont="1" applyFill="1" applyBorder="1" applyAlignment="1">
      <alignment horizontal="justify"/>
    </xf>
    <xf numFmtId="49" fontId="2" fillId="0" borderId="3" xfId="0" applyNumberFormat="1" applyFont="1" applyFill="1" applyBorder="1" applyAlignment="1">
      <alignment horizontal="justify"/>
    </xf>
    <xf numFmtId="172" fontId="2" fillId="0" borderId="1" xfId="0" applyNumberFormat="1" applyFont="1" applyFill="1" applyBorder="1" applyAlignment="1">
      <alignment horizontal="center" vertical="center"/>
    </xf>
    <xf numFmtId="172" fontId="16" fillId="0" borderId="1" xfId="0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justify"/>
    </xf>
    <xf numFmtId="49" fontId="9" fillId="0" borderId="3" xfId="0" applyNumberFormat="1" applyFont="1" applyFill="1" applyBorder="1" applyAlignment="1">
      <alignment horizontal="justify"/>
    </xf>
    <xf numFmtId="172" fontId="0" fillId="0" borderId="1" xfId="0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172" fontId="0" fillId="0" borderId="2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justify"/>
    </xf>
    <xf numFmtId="172" fontId="9" fillId="0" borderId="23" xfId="0" applyFont="1" applyBorder="1" applyAlignment="1">
      <alignment horizontal="justify"/>
    </xf>
    <xf numFmtId="172" fontId="9" fillId="0" borderId="24" xfId="0" applyFont="1" applyFill="1" applyBorder="1" applyAlignment="1">
      <alignment horizontal="center" vertical="center"/>
    </xf>
    <xf numFmtId="172" fontId="2" fillId="0" borderId="24" xfId="0" applyFont="1" applyFill="1" applyBorder="1" applyAlignment="1">
      <alignment horizontal="center" vertical="center"/>
    </xf>
    <xf numFmtId="172" fontId="0" fillId="0" borderId="24" xfId="0" applyFont="1" applyFill="1" applyBorder="1" applyAlignment="1">
      <alignment horizontal="center" vertical="center"/>
    </xf>
    <xf numFmtId="172" fontId="16" fillId="0" borderId="24" xfId="0" applyFont="1" applyFill="1" applyBorder="1" applyAlignment="1">
      <alignment horizontal="center" vertical="center"/>
    </xf>
    <xf numFmtId="172" fontId="0" fillId="0" borderId="24" xfId="0" applyFont="1" applyFill="1" applyBorder="1" applyAlignment="1">
      <alignment horizontal="center" vertical="center"/>
    </xf>
    <xf numFmtId="172" fontId="16" fillId="0" borderId="3" xfId="0" applyFont="1" applyFill="1" applyBorder="1" applyAlignment="1">
      <alignment horizontal="justify"/>
    </xf>
    <xf numFmtId="172" fontId="6" fillId="0" borderId="3" xfId="0" applyFont="1" applyFill="1" applyBorder="1" applyAlignment="1">
      <alignment horizontal="justify"/>
    </xf>
    <xf numFmtId="49" fontId="0" fillId="0" borderId="25" xfId="0" applyNumberFormat="1" applyFont="1" applyFill="1" applyBorder="1" applyAlignment="1">
      <alignment horizontal="justify"/>
    </xf>
    <xf numFmtId="172" fontId="0" fillId="0" borderId="26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justify"/>
    </xf>
    <xf numFmtId="172" fontId="1" fillId="0" borderId="28" xfId="0" applyNumberFormat="1" applyFont="1" applyFill="1" applyBorder="1" applyAlignment="1">
      <alignment horizontal="center" vertical="center"/>
    </xf>
    <xf numFmtId="172" fontId="1" fillId="0" borderId="28" xfId="0" applyFont="1" applyFill="1" applyBorder="1" applyAlignment="1">
      <alignment horizontal="center" vertical="center"/>
    </xf>
    <xf numFmtId="172" fontId="1" fillId="0" borderId="29" xfId="0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/>
    </xf>
    <xf numFmtId="172" fontId="18" fillId="0" borderId="22" xfId="0" applyFont="1" applyFill="1" applyBorder="1" applyAlignment="1">
      <alignment horizontal="justify"/>
    </xf>
    <xf numFmtId="172" fontId="21" fillId="0" borderId="22" xfId="0" applyFont="1" applyFill="1" applyBorder="1" applyAlignment="1">
      <alignment horizontal="justify"/>
    </xf>
    <xf numFmtId="172" fontId="21" fillId="0" borderId="21" xfId="0" applyFont="1" applyFill="1" applyBorder="1" applyAlignment="1">
      <alignment horizontal="justify"/>
    </xf>
    <xf numFmtId="172" fontId="18" fillId="0" borderId="21" xfId="0" applyFont="1" applyFill="1" applyBorder="1" applyAlignment="1">
      <alignment horizontal="justify"/>
    </xf>
    <xf numFmtId="49" fontId="4" fillId="0" borderId="21" xfId="0" applyNumberFormat="1" applyFont="1" applyFill="1" applyBorder="1" applyAlignment="1">
      <alignment horizontal="justify"/>
    </xf>
    <xf numFmtId="49" fontId="4" fillId="0" borderId="21" xfId="0" applyNumberFormat="1" applyFont="1" applyFill="1" applyBorder="1" applyAlignment="1">
      <alignment horizontal="left"/>
    </xf>
    <xf numFmtId="49" fontId="18" fillId="0" borderId="21" xfId="0" applyNumberFormat="1" applyFont="1" applyFill="1" applyBorder="1" applyAlignment="1">
      <alignment horizontal="justify"/>
    </xf>
    <xf numFmtId="49" fontId="21" fillId="0" borderId="21" xfId="0" applyNumberFormat="1" applyFont="1" applyFill="1" applyBorder="1" applyAlignment="1">
      <alignment horizontal="justify"/>
    </xf>
    <xf numFmtId="49" fontId="17" fillId="0" borderId="21" xfId="0" applyNumberFormat="1" applyFont="1" applyFill="1" applyBorder="1" applyAlignment="1">
      <alignment horizontal="justify"/>
    </xf>
    <xf numFmtId="49" fontId="22" fillId="0" borderId="21" xfId="0" applyNumberFormat="1" applyFont="1" applyFill="1" applyBorder="1" applyAlignment="1">
      <alignment horizontal="justify"/>
    </xf>
    <xf numFmtId="49" fontId="17" fillId="0" borderId="21" xfId="0" applyNumberFormat="1" applyFont="1" applyFill="1" applyBorder="1" applyAlignment="1">
      <alignment horizontal="left"/>
    </xf>
    <xf numFmtId="49" fontId="1" fillId="0" borderId="31" xfId="0" applyNumberFormat="1" applyFont="1" applyBorder="1" applyAlignment="1">
      <alignment horizontal="justify"/>
    </xf>
    <xf numFmtId="49" fontId="1" fillId="0" borderId="18" xfId="0" applyNumberFormat="1" applyFont="1" applyBorder="1" applyAlignment="1">
      <alignment horizontal="justify"/>
    </xf>
    <xf numFmtId="49" fontId="1" fillId="0" borderId="32" xfId="0" applyNumberFormat="1" applyFont="1" applyBorder="1" applyAlignment="1">
      <alignment horizontal="justify"/>
    </xf>
    <xf numFmtId="1" fontId="1" fillId="0" borderId="26" xfId="0" applyNumberFormat="1" applyFont="1" applyFill="1" applyBorder="1" applyAlignment="1">
      <alignment horizontal="center"/>
    </xf>
    <xf numFmtId="172" fontId="18" fillId="0" borderId="26" xfId="0" applyFont="1" applyFill="1" applyBorder="1" applyAlignment="1">
      <alignment horizontal="center" vertical="center"/>
    </xf>
    <xf numFmtId="172" fontId="21" fillId="0" borderId="24" xfId="0" applyFont="1" applyFill="1" applyBorder="1" applyAlignment="1">
      <alignment horizontal="center" vertical="center"/>
    </xf>
    <xf numFmtId="172" fontId="20" fillId="0" borderId="24" xfId="0" applyFont="1" applyFill="1" applyBorder="1" applyAlignment="1">
      <alignment horizontal="center" vertical="center"/>
    </xf>
    <xf numFmtId="172" fontId="22" fillId="0" borderId="24" xfId="0" applyFont="1" applyFill="1" applyBorder="1" applyAlignment="1">
      <alignment horizontal="center" vertical="center"/>
    </xf>
    <xf numFmtId="172" fontId="18" fillId="0" borderId="24" xfId="0" applyFont="1" applyFill="1" applyBorder="1" applyAlignment="1">
      <alignment horizontal="center" vertical="center"/>
    </xf>
    <xf numFmtId="172" fontId="21" fillId="0" borderId="26" xfId="0" applyFont="1" applyFill="1" applyBorder="1" applyAlignment="1">
      <alignment horizontal="center" vertical="center"/>
    </xf>
    <xf numFmtId="172" fontId="24" fillId="0" borderId="24" xfId="0" applyFont="1" applyFill="1" applyBorder="1" applyAlignment="1">
      <alignment horizontal="center" vertical="center"/>
    </xf>
    <xf numFmtId="172" fontId="19" fillId="0" borderId="24" xfId="0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justify"/>
    </xf>
    <xf numFmtId="172" fontId="17" fillId="0" borderId="28" xfId="0" applyFont="1" applyFill="1" applyBorder="1" applyAlignment="1">
      <alignment horizontal="center" vertical="center"/>
    </xf>
    <xf numFmtId="172" fontId="17" fillId="0" borderId="29" xfId="0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justify"/>
    </xf>
    <xf numFmtId="49" fontId="18" fillId="0" borderId="35" xfId="0" applyNumberFormat="1" applyFont="1" applyFill="1" applyBorder="1" applyAlignment="1">
      <alignment horizontal="justify"/>
    </xf>
    <xf numFmtId="172" fontId="18" fillId="0" borderId="36" xfId="0" applyFont="1" applyFill="1" applyBorder="1" applyAlignment="1">
      <alignment horizontal="center" vertical="center"/>
    </xf>
    <xf numFmtId="172" fontId="29" fillId="0" borderId="0" xfId="0" applyFont="1" applyAlignment="1">
      <alignment horizontal="justify"/>
    </xf>
    <xf numFmtId="1" fontId="29" fillId="0" borderId="37" xfId="0" applyNumberFormat="1" applyFont="1" applyFill="1" applyBorder="1" applyAlignment="1">
      <alignment horizontal="center"/>
    </xf>
    <xf numFmtId="1" fontId="29" fillId="0" borderId="38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justify"/>
    </xf>
    <xf numFmtId="49" fontId="29" fillId="0" borderId="34" xfId="0" applyNumberFormat="1" applyFont="1" applyBorder="1" applyAlignment="1">
      <alignment horizontal="justify"/>
    </xf>
    <xf numFmtId="49" fontId="29" fillId="0" borderId="18" xfId="0" applyNumberFormat="1" applyFont="1" applyBorder="1" applyAlignment="1">
      <alignment horizontal="justify"/>
    </xf>
    <xf numFmtId="49" fontId="29" fillId="0" borderId="31" xfId="0" applyNumberFormat="1" applyFont="1" applyBorder="1" applyAlignment="1">
      <alignment horizontal="justify"/>
    </xf>
    <xf numFmtId="49" fontId="29" fillId="0" borderId="39" xfId="0" applyNumberFormat="1" applyFont="1" applyBorder="1" applyAlignment="1">
      <alignment horizontal="justify"/>
    </xf>
    <xf numFmtId="49" fontId="29" fillId="0" borderId="11" xfId="0" applyNumberFormat="1" applyFont="1" applyBorder="1" applyAlignment="1">
      <alignment horizontal="justify"/>
    </xf>
    <xf numFmtId="172" fontId="30" fillId="0" borderId="0" xfId="0" applyFont="1" applyAlignment="1">
      <alignment horizontal="justify"/>
    </xf>
    <xf numFmtId="1" fontId="29" fillId="0" borderId="30" xfId="0" applyNumberFormat="1" applyFont="1" applyFill="1" applyBorder="1" applyAlignment="1">
      <alignment horizontal="center"/>
    </xf>
    <xf numFmtId="172" fontId="31" fillId="0" borderId="40" xfId="0" applyFont="1" applyFill="1" applyBorder="1" applyAlignment="1">
      <alignment horizontal="justify"/>
    </xf>
    <xf numFmtId="172" fontId="31" fillId="0" borderId="10" xfId="0" applyFont="1" applyFill="1" applyBorder="1" applyAlignment="1">
      <alignment horizontal="center" vertical="center"/>
    </xf>
    <xf numFmtId="172" fontId="31" fillId="0" borderId="40" xfId="0" applyFont="1" applyFill="1" applyBorder="1" applyAlignment="1">
      <alignment horizontal="center" vertical="center"/>
    </xf>
    <xf numFmtId="172" fontId="31" fillId="0" borderId="30" xfId="0" applyFont="1" applyFill="1" applyBorder="1" applyAlignment="1">
      <alignment horizontal="center" vertical="center"/>
    </xf>
    <xf numFmtId="172" fontId="32" fillId="0" borderId="41" xfId="0" applyFont="1" applyFill="1" applyBorder="1" applyAlignment="1">
      <alignment horizontal="justify"/>
    </xf>
    <xf numFmtId="172" fontId="32" fillId="0" borderId="34" xfId="0" applyFont="1" applyFill="1" applyBorder="1" applyAlignment="1">
      <alignment horizontal="center" vertical="center"/>
    </xf>
    <xf numFmtId="172" fontId="32" fillId="0" borderId="41" xfId="0" applyFont="1" applyFill="1" applyBorder="1" applyAlignment="1">
      <alignment horizontal="center" vertical="center"/>
    </xf>
    <xf numFmtId="172" fontId="32" fillId="0" borderId="0" xfId="0" applyFont="1" applyFill="1" applyBorder="1" applyAlignment="1">
      <alignment horizontal="justify"/>
    </xf>
    <xf numFmtId="172" fontId="32" fillId="0" borderId="18" xfId="0" applyFont="1" applyFill="1" applyBorder="1" applyAlignment="1">
      <alignment horizontal="center" vertical="center"/>
    </xf>
    <xf numFmtId="172" fontId="32" fillId="0" borderId="0" xfId="0" applyFont="1" applyFill="1" applyBorder="1" applyAlignment="1">
      <alignment horizontal="center" vertical="center"/>
    </xf>
    <xf numFmtId="172" fontId="32" fillId="0" borderId="42" xfId="0" applyFont="1" applyFill="1" applyBorder="1" applyAlignment="1">
      <alignment horizontal="justify"/>
    </xf>
    <xf numFmtId="172" fontId="32" fillId="0" borderId="39" xfId="0" applyFont="1" applyFill="1" applyBorder="1" applyAlignment="1">
      <alignment horizontal="center" vertical="center"/>
    </xf>
    <xf numFmtId="172" fontId="32" fillId="0" borderId="42" xfId="0" applyFont="1" applyFill="1" applyBorder="1" applyAlignment="1">
      <alignment horizontal="center" vertical="center"/>
    </xf>
    <xf numFmtId="49" fontId="30" fillId="0" borderId="41" xfId="0" applyNumberFormat="1" applyFont="1" applyFill="1" applyBorder="1" applyAlignment="1">
      <alignment horizontal="justify"/>
    </xf>
    <xf numFmtId="172" fontId="30" fillId="0" borderId="34" xfId="0" applyFont="1" applyFill="1" applyBorder="1" applyAlignment="1">
      <alignment horizontal="center" vertical="center"/>
    </xf>
    <xf numFmtId="172" fontId="30" fillId="0" borderId="41" xfId="0" applyFont="1" applyFill="1" applyBorder="1" applyAlignment="1">
      <alignment horizontal="center" vertical="center"/>
    </xf>
    <xf numFmtId="172" fontId="33" fillId="0" borderId="34" xfId="0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>
      <alignment horizontal="justify"/>
    </xf>
    <xf numFmtId="172" fontId="30" fillId="0" borderId="31" xfId="0" applyFont="1" applyFill="1" applyBorder="1" applyAlignment="1">
      <alignment horizontal="center" vertical="center"/>
    </xf>
    <xf numFmtId="172" fontId="30" fillId="0" borderId="43" xfId="0" applyFont="1" applyFill="1" applyBorder="1" applyAlignment="1">
      <alignment horizontal="center" vertical="center"/>
    </xf>
    <xf numFmtId="172" fontId="33" fillId="0" borderId="31" xfId="0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left"/>
    </xf>
    <xf numFmtId="172" fontId="34" fillId="0" borderId="39" xfId="0" applyFont="1" applyFill="1" applyBorder="1" applyAlignment="1">
      <alignment horizontal="center" vertical="center"/>
    </xf>
    <xf numFmtId="172" fontId="34" fillId="0" borderId="42" xfId="0" applyFont="1" applyFill="1" applyBorder="1" applyAlignment="1">
      <alignment horizontal="center" vertical="center"/>
    </xf>
    <xf numFmtId="172" fontId="34" fillId="0" borderId="10" xfId="0" applyFont="1" applyFill="1" applyBorder="1" applyAlignment="1">
      <alignment horizontal="center" vertical="center"/>
    </xf>
    <xf numFmtId="172" fontId="34" fillId="0" borderId="34" xfId="0" applyFont="1" applyFill="1" applyBorder="1" applyAlignment="1">
      <alignment horizontal="center" vertical="center"/>
    </xf>
    <xf numFmtId="172" fontId="32" fillId="0" borderId="43" xfId="0" applyFont="1" applyFill="1" applyBorder="1" applyAlignment="1">
      <alignment horizontal="justify"/>
    </xf>
    <xf numFmtId="172" fontId="32" fillId="0" borderId="31" xfId="0" applyFont="1" applyFill="1" applyBorder="1" applyAlignment="1">
      <alignment horizontal="center" vertical="center"/>
    </xf>
    <xf numFmtId="172" fontId="32" fillId="0" borderId="43" xfId="0" applyFont="1" applyFill="1" applyBorder="1" applyAlignment="1">
      <alignment horizontal="center" vertical="center"/>
    </xf>
    <xf numFmtId="49" fontId="31" fillId="0" borderId="40" xfId="0" applyNumberFormat="1" applyFont="1" applyFill="1" applyBorder="1" applyAlignment="1">
      <alignment horizontal="justify"/>
    </xf>
    <xf numFmtId="172" fontId="32" fillId="0" borderId="1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justify"/>
    </xf>
    <xf numFmtId="49" fontId="32" fillId="0" borderId="41" xfId="0" applyNumberFormat="1" applyFont="1" applyFill="1" applyBorder="1" applyAlignment="1">
      <alignment horizontal="justify"/>
    </xf>
    <xf numFmtId="49" fontId="30" fillId="0" borderId="43" xfId="0" applyNumberFormat="1" applyFont="1" applyFill="1" applyBorder="1" applyAlignment="1">
      <alignment horizontal="left"/>
    </xf>
    <xf numFmtId="172" fontId="34" fillId="0" borderId="31" xfId="0" applyFont="1" applyFill="1" applyBorder="1" applyAlignment="1">
      <alignment horizontal="center" vertical="center"/>
    </xf>
    <xf numFmtId="172" fontId="34" fillId="0" borderId="43" xfId="0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justify"/>
    </xf>
    <xf numFmtId="172" fontId="30" fillId="0" borderId="39" xfId="0" applyFont="1" applyFill="1" applyBorder="1" applyAlignment="1">
      <alignment horizontal="center" vertical="center"/>
    </xf>
    <xf numFmtId="172" fontId="30" fillId="0" borderId="42" xfId="0" applyFont="1" applyFill="1" applyBorder="1" applyAlignment="1">
      <alignment horizontal="center" vertical="center"/>
    </xf>
    <xf numFmtId="172" fontId="33" fillId="0" borderId="39" xfId="0" applyFont="1" applyFill="1" applyBorder="1" applyAlignment="1">
      <alignment horizontal="center" vertical="center"/>
    </xf>
    <xf numFmtId="49" fontId="29" fillId="0" borderId="40" xfId="0" applyNumberFormat="1" applyFont="1" applyFill="1" applyBorder="1" applyAlignment="1">
      <alignment horizontal="justify"/>
    </xf>
    <xf numFmtId="172" fontId="29" fillId="0" borderId="10" xfId="0" applyFont="1" applyFill="1" applyBorder="1" applyAlignment="1">
      <alignment horizontal="center" vertical="center"/>
    </xf>
    <xf numFmtId="172" fontId="29" fillId="0" borderId="40" xfId="0" applyFont="1" applyFill="1" applyBorder="1" applyAlignment="1">
      <alignment horizontal="center" vertical="center"/>
    </xf>
    <xf numFmtId="172" fontId="35" fillId="0" borderId="10" xfId="0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justify"/>
    </xf>
    <xf numFmtId="49" fontId="29" fillId="0" borderId="40" xfId="0" applyNumberFormat="1" applyFont="1" applyFill="1" applyBorder="1" applyAlignment="1">
      <alignment horizontal="left"/>
    </xf>
    <xf numFmtId="172" fontId="36" fillId="0" borderId="10" xfId="0" applyFont="1" applyFill="1" applyBorder="1" applyAlignment="1">
      <alignment horizontal="center" vertical="center"/>
    </xf>
    <xf numFmtId="172" fontId="36" fillId="0" borderId="40" xfId="0" applyFont="1" applyFill="1" applyBorder="1" applyAlignment="1">
      <alignment horizontal="center" vertical="center"/>
    </xf>
    <xf numFmtId="49" fontId="32" fillId="0" borderId="43" xfId="0" applyNumberFormat="1" applyFont="1" applyFill="1" applyBorder="1" applyAlignment="1">
      <alignment horizontal="justify"/>
    </xf>
    <xf numFmtId="49" fontId="32" fillId="0" borderId="42" xfId="0" applyNumberFormat="1" applyFont="1" applyFill="1" applyBorder="1" applyAlignment="1">
      <alignment horizontal="justify"/>
    </xf>
    <xf numFmtId="49" fontId="29" fillId="0" borderId="17" xfId="0" applyNumberFormat="1" applyFont="1" applyFill="1" applyBorder="1" applyAlignment="1">
      <alignment horizontal="justify"/>
    </xf>
    <xf numFmtId="172" fontId="31" fillId="0" borderId="11" xfId="0" applyFont="1" applyFill="1" applyBorder="1" applyAlignment="1">
      <alignment horizontal="center" vertical="center"/>
    </xf>
    <xf numFmtId="172" fontId="31" fillId="0" borderId="17" xfId="0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justify"/>
    </xf>
    <xf numFmtId="49" fontId="32" fillId="0" borderId="17" xfId="0" applyNumberFormat="1" applyFont="1" applyFill="1" applyBorder="1" applyAlignment="1">
      <alignment horizontal="justify"/>
    </xf>
    <xf numFmtId="172" fontId="32" fillId="0" borderId="17" xfId="0" applyFont="1" applyFill="1" applyBorder="1" applyAlignment="1">
      <alignment horizontal="center" vertical="center"/>
    </xf>
    <xf numFmtId="172" fontId="32" fillId="0" borderId="11" xfId="0" applyFont="1" applyFill="1" applyBorder="1" applyAlignment="1">
      <alignment horizontal="center" vertical="center"/>
    </xf>
    <xf numFmtId="172" fontId="29" fillId="0" borderId="11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justify"/>
    </xf>
    <xf numFmtId="172" fontId="31" fillId="0" borderId="0" xfId="0" applyFont="1" applyFill="1" applyBorder="1" applyAlignment="1">
      <alignment horizontal="center" vertical="center"/>
    </xf>
    <xf numFmtId="172" fontId="29" fillId="0" borderId="0" xfId="0" applyFont="1" applyFill="1" applyAlignment="1" quotePrefix="1">
      <alignment horizontal="left"/>
    </xf>
    <xf numFmtId="172" fontId="29" fillId="0" borderId="0" xfId="0" applyFont="1" applyFill="1" applyAlignment="1">
      <alignment horizontal="justify"/>
    </xf>
    <xf numFmtId="172" fontId="29" fillId="0" borderId="0" xfId="0" applyFont="1" applyFill="1" applyAlignment="1">
      <alignment horizontal="center"/>
    </xf>
    <xf numFmtId="172" fontId="0" fillId="0" borderId="0" xfId="0" applyFont="1" applyAlignment="1">
      <alignment horizontal="justify"/>
    </xf>
    <xf numFmtId="172" fontId="29" fillId="0" borderId="10" xfId="0" applyFont="1" applyBorder="1" applyAlignment="1">
      <alignment horizontal="justify"/>
    </xf>
    <xf numFmtId="1" fontId="30" fillId="0" borderId="10" xfId="0" applyNumberFormat="1" applyFont="1" applyFill="1" applyBorder="1" applyAlignment="1">
      <alignment horizontal="center" wrapText="1"/>
    </xf>
    <xf numFmtId="1" fontId="30" fillId="0" borderId="10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justify"/>
    </xf>
    <xf numFmtId="172" fontId="29" fillId="0" borderId="0" xfId="0" applyFont="1" applyFill="1" applyBorder="1" applyAlignment="1">
      <alignment horizontal="center" vertical="center"/>
    </xf>
    <xf numFmtId="172" fontId="32" fillId="0" borderId="30" xfId="0" applyFont="1" applyFill="1" applyBorder="1" applyAlignment="1">
      <alignment horizontal="center" vertical="center"/>
    </xf>
    <xf numFmtId="172" fontId="32" fillId="0" borderId="44" xfId="0" applyFont="1" applyFill="1" applyBorder="1" applyAlignment="1">
      <alignment horizontal="center" vertical="center"/>
    </xf>
    <xf numFmtId="172" fontId="32" fillId="0" borderId="45" xfId="0" applyFont="1" applyFill="1" applyBorder="1" applyAlignment="1">
      <alignment horizontal="center" vertical="center"/>
    </xf>
    <xf numFmtId="172" fontId="32" fillId="0" borderId="46" xfId="0" applyFont="1" applyFill="1" applyBorder="1" applyAlignment="1">
      <alignment horizontal="center" vertical="center"/>
    </xf>
    <xf numFmtId="172" fontId="32" fillId="0" borderId="47" xfId="0" applyFont="1" applyFill="1" applyBorder="1" applyAlignment="1">
      <alignment horizontal="center" vertical="center"/>
    </xf>
    <xf numFmtId="172" fontId="32" fillId="0" borderId="48" xfId="0" applyFont="1" applyFill="1" applyBorder="1" applyAlignment="1">
      <alignment horizontal="center" vertical="center"/>
    </xf>
    <xf numFmtId="172" fontId="29" fillId="0" borderId="0" xfId="0" applyFont="1" applyFill="1" applyAlignment="1" quotePrefix="1">
      <alignment/>
    </xf>
    <xf numFmtId="49" fontId="29" fillId="0" borderId="1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49" fontId="29" fillId="0" borderId="45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172" fontId="31" fillId="0" borderId="49" xfId="0" applyFont="1" applyFill="1" applyBorder="1" applyAlignment="1">
      <alignment horizontal="justify"/>
    </xf>
    <xf numFmtId="172" fontId="32" fillId="0" borderId="50" xfId="0" applyFont="1" applyFill="1" applyBorder="1" applyAlignment="1">
      <alignment horizontal="justify"/>
    </xf>
    <xf numFmtId="49" fontId="30" fillId="0" borderId="50" xfId="0" applyNumberFormat="1" applyFont="1" applyFill="1" applyBorder="1" applyAlignment="1">
      <alignment horizontal="left"/>
    </xf>
    <xf numFmtId="49" fontId="31" fillId="0" borderId="49" xfId="0" applyNumberFormat="1" applyFont="1" applyFill="1" applyBorder="1" applyAlignment="1">
      <alignment horizontal="justify"/>
    </xf>
    <xf numFmtId="49" fontId="32" fillId="0" borderId="50" xfId="0" applyNumberFormat="1" applyFont="1" applyFill="1" applyBorder="1" applyAlignment="1">
      <alignment horizontal="justify"/>
    </xf>
    <xf numFmtId="49" fontId="30" fillId="0" borderId="50" xfId="0" applyNumberFormat="1" applyFont="1" applyFill="1" applyBorder="1" applyAlignment="1">
      <alignment horizontal="justify"/>
    </xf>
    <xf numFmtId="49" fontId="29" fillId="0" borderId="49" xfId="0" applyNumberFormat="1" applyFont="1" applyFill="1" applyBorder="1" applyAlignment="1">
      <alignment horizontal="justify"/>
    </xf>
    <xf numFmtId="49" fontId="29" fillId="0" borderId="49" xfId="0" applyNumberFormat="1" applyFont="1" applyFill="1" applyBorder="1" applyAlignment="1">
      <alignment horizontal="left"/>
    </xf>
    <xf numFmtId="49" fontId="31" fillId="0" borderId="43" xfId="0" applyNumberFormat="1" applyFont="1" applyFill="1" applyBorder="1" applyAlignment="1">
      <alignment horizontal="justify"/>
    </xf>
    <xf numFmtId="49" fontId="31" fillId="0" borderId="50" xfId="0" applyNumberFormat="1" applyFont="1" applyFill="1" applyBorder="1" applyAlignment="1">
      <alignment horizontal="justify"/>
    </xf>
    <xf numFmtId="172" fontId="31" fillId="0" borderId="45" xfId="0" applyFont="1" applyFill="1" applyBorder="1" applyAlignment="1">
      <alignment horizontal="center" vertical="center"/>
    </xf>
    <xf numFmtId="172" fontId="32" fillId="0" borderId="32" xfId="0" applyFont="1" applyFill="1" applyBorder="1" applyAlignment="1">
      <alignment horizontal="center" vertical="center"/>
    </xf>
    <xf numFmtId="172" fontId="30" fillId="0" borderId="32" xfId="0" applyFont="1" applyFill="1" applyBorder="1" applyAlignment="1">
      <alignment horizontal="center" vertical="center"/>
    </xf>
    <xf numFmtId="172" fontId="29" fillId="0" borderId="45" xfId="0" applyFont="1" applyFill="1" applyBorder="1" applyAlignment="1">
      <alignment horizontal="center" vertical="center"/>
    </xf>
    <xf numFmtId="172" fontId="31" fillId="0" borderId="31" xfId="0" applyFont="1" applyFill="1" applyBorder="1" applyAlignment="1">
      <alignment horizontal="center" vertical="center"/>
    </xf>
    <xf numFmtId="172" fontId="29" fillId="0" borderId="32" xfId="0" applyFont="1" applyFill="1" applyBorder="1" applyAlignment="1">
      <alignment horizontal="center" vertical="center"/>
    </xf>
    <xf numFmtId="172" fontId="31" fillId="0" borderId="49" xfId="0" applyFont="1" applyFill="1" applyBorder="1" applyAlignment="1">
      <alignment horizontal="center" vertical="center"/>
    </xf>
    <xf numFmtId="172" fontId="32" fillId="0" borderId="50" xfId="0" applyFont="1" applyFill="1" applyBorder="1" applyAlignment="1">
      <alignment horizontal="center" vertical="center"/>
    </xf>
    <xf numFmtId="172" fontId="30" fillId="0" borderId="50" xfId="0" applyFont="1" applyFill="1" applyBorder="1" applyAlignment="1">
      <alignment horizontal="center" vertical="center"/>
    </xf>
    <xf numFmtId="172" fontId="29" fillId="0" borderId="49" xfId="0" applyFont="1" applyFill="1" applyBorder="1" applyAlignment="1">
      <alignment horizontal="center" vertical="center"/>
    </xf>
    <xf numFmtId="172" fontId="31" fillId="0" borderId="43" xfId="0" applyFont="1" applyFill="1" applyBorder="1" applyAlignment="1">
      <alignment horizontal="center" vertical="center"/>
    </xf>
    <xf numFmtId="172" fontId="31" fillId="0" borderId="50" xfId="0" applyFont="1" applyFill="1" applyBorder="1" applyAlignment="1">
      <alignment horizontal="center" vertical="center"/>
    </xf>
    <xf numFmtId="172" fontId="31" fillId="0" borderId="46" xfId="0" applyFont="1" applyFill="1" applyBorder="1" applyAlignment="1">
      <alignment horizontal="center" vertical="center"/>
    </xf>
    <xf numFmtId="172" fontId="32" fillId="0" borderId="51" xfId="0" applyFont="1" applyFill="1" applyBorder="1" applyAlignment="1">
      <alignment horizontal="center" vertical="center"/>
    </xf>
    <xf numFmtId="172" fontId="31" fillId="0" borderId="47" xfId="0" applyFont="1" applyFill="1" applyBorder="1" applyAlignment="1">
      <alignment horizontal="center" vertical="center"/>
    </xf>
    <xf numFmtId="172" fontId="31" fillId="0" borderId="51" xfId="0" applyFont="1" applyFill="1" applyBorder="1" applyAlignment="1">
      <alignment horizontal="center" vertical="center"/>
    </xf>
    <xf numFmtId="172" fontId="31" fillId="0" borderId="32" xfId="0" applyFont="1" applyFill="1" applyBorder="1" applyAlignment="1">
      <alignment horizontal="center" vertical="center"/>
    </xf>
    <xf numFmtId="172" fontId="0" fillId="0" borderId="0" xfId="0" applyAlignment="1">
      <alignment horizontal="justify" vertical="distributed"/>
    </xf>
    <xf numFmtId="172" fontId="29" fillId="0" borderId="10" xfId="0" applyFont="1" applyBorder="1" applyAlignment="1">
      <alignment horizontal="justify" vertical="distributed"/>
    </xf>
    <xf numFmtId="1" fontId="29" fillId="0" borderId="30" xfId="0" applyNumberFormat="1" applyFont="1" applyFill="1" applyBorder="1" applyAlignment="1">
      <alignment horizontal="justify" vertical="distributed"/>
    </xf>
    <xf numFmtId="1" fontId="30" fillId="0" borderId="10" xfId="0" applyNumberFormat="1" applyFont="1" applyFill="1" applyBorder="1" applyAlignment="1">
      <alignment horizontal="justify" vertical="distributed" wrapText="1"/>
    </xf>
    <xf numFmtId="1" fontId="30" fillId="0" borderId="10" xfId="0" applyNumberFormat="1" applyFont="1" applyFill="1" applyBorder="1" applyAlignment="1">
      <alignment horizontal="justify" vertical="distributed"/>
    </xf>
    <xf numFmtId="49" fontId="29" fillId="0" borderId="45" xfId="0" applyNumberFormat="1" applyFont="1" applyBorder="1" applyAlignment="1">
      <alignment horizontal="justify" vertical="distributed"/>
    </xf>
    <xf numFmtId="172" fontId="31" fillId="0" borderId="49" xfId="0" applyFont="1" applyFill="1" applyBorder="1" applyAlignment="1">
      <alignment horizontal="justify" vertical="distributed"/>
    </xf>
    <xf numFmtId="49" fontId="29" fillId="0" borderId="31" xfId="0" applyNumberFormat="1" applyFont="1" applyBorder="1" applyAlignment="1">
      <alignment horizontal="justify" vertical="distributed"/>
    </xf>
    <xf numFmtId="172" fontId="32" fillId="0" borderId="43" xfId="0" applyFont="1" applyFill="1" applyBorder="1" applyAlignment="1">
      <alignment horizontal="justify" vertical="distributed"/>
    </xf>
    <xf numFmtId="49" fontId="29" fillId="0" borderId="32" xfId="0" applyNumberFormat="1" applyFont="1" applyBorder="1" applyAlignment="1">
      <alignment horizontal="justify" vertical="distributed"/>
    </xf>
    <xf numFmtId="172" fontId="32" fillId="0" borderId="50" xfId="0" applyFont="1" applyFill="1" applyBorder="1" applyAlignment="1">
      <alignment horizontal="justify" vertical="distributed"/>
    </xf>
    <xf numFmtId="49" fontId="30" fillId="0" borderId="43" xfId="0" applyNumberFormat="1" applyFont="1" applyFill="1" applyBorder="1" applyAlignment="1">
      <alignment horizontal="justify" vertical="distributed"/>
    </xf>
    <xf numFmtId="49" fontId="30" fillId="0" borderId="50" xfId="0" applyNumberFormat="1" applyFont="1" applyFill="1" applyBorder="1" applyAlignment="1">
      <alignment horizontal="justify" vertical="distributed"/>
    </xf>
    <xf numFmtId="49" fontId="31" fillId="0" borderId="49" xfId="0" applyNumberFormat="1" applyFont="1" applyFill="1" applyBorder="1" applyAlignment="1">
      <alignment horizontal="justify" vertical="distributed"/>
    </xf>
    <xf numFmtId="49" fontId="32" fillId="0" borderId="50" xfId="0" applyNumberFormat="1" applyFont="1" applyFill="1" applyBorder="1" applyAlignment="1">
      <alignment horizontal="justify" vertical="distributed"/>
    </xf>
    <xf numFmtId="49" fontId="32" fillId="0" borderId="43" xfId="0" applyNumberFormat="1" applyFont="1" applyFill="1" applyBorder="1" applyAlignment="1">
      <alignment horizontal="justify" vertical="distributed"/>
    </xf>
    <xf numFmtId="49" fontId="29" fillId="0" borderId="49" xfId="0" applyNumberFormat="1" applyFont="1" applyFill="1" applyBorder="1" applyAlignment="1">
      <alignment horizontal="justify" vertical="distributed"/>
    </xf>
    <xf numFmtId="49" fontId="31" fillId="0" borderId="40" xfId="0" applyNumberFormat="1" applyFont="1" applyFill="1" applyBorder="1" applyAlignment="1">
      <alignment horizontal="justify" vertical="distributed"/>
    </xf>
    <xf numFmtId="49" fontId="29" fillId="0" borderId="40" xfId="0" applyNumberFormat="1" applyFont="1" applyFill="1" applyBorder="1" applyAlignment="1">
      <alignment horizontal="justify" vertical="distributed"/>
    </xf>
    <xf numFmtId="49" fontId="31" fillId="0" borderId="43" xfId="0" applyNumberFormat="1" applyFont="1" applyFill="1" applyBorder="1" applyAlignment="1">
      <alignment horizontal="justify" vertical="distributed"/>
    </xf>
    <xf numFmtId="49" fontId="31" fillId="0" borderId="50" xfId="0" applyNumberFormat="1" applyFont="1" applyFill="1" applyBorder="1" applyAlignment="1">
      <alignment horizontal="justify" vertical="distributed"/>
    </xf>
    <xf numFmtId="49" fontId="29" fillId="0" borderId="0" xfId="0" applyNumberFormat="1" applyFont="1" applyBorder="1" applyAlignment="1">
      <alignment horizontal="justify" vertical="distributed"/>
    </xf>
    <xf numFmtId="49" fontId="31" fillId="0" borderId="0" xfId="0" applyNumberFormat="1" applyFont="1" applyFill="1" applyBorder="1" applyAlignment="1">
      <alignment horizontal="justify" vertical="distributed"/>
    </xf>
    <xf numFmtId="172" fontId="29" fillId="0" borderId="0" xfId="0" applyFont="1" applyFill="1" applyBorder="1" applyAlignment="1">
      <alignment horizontal="justify" vertical="distributed"/>
    </xf>
    <xf numFmtId="172" fontId="31" fillId="0" borderId="0" xfId="0" applyFont="1" applyFill="1" applyBorder="1" applyAlignment="1">
      <alignment horizontal="justify" vertical="distributed"/>
    </xf>
    <xf numFmtId="172" fontId="30" fillId="0" borderId="0" xfId="0" applyFont="1" applyAlignment="1">
      <alignment horizontal="justify" vertical="distributed"/>
    </xf>
    <xf numFmtId="172" fontId="29" fillId="0" borderId="0" xfId="0" applyFont="1" applyFill="1" applyAlignment="1">
      <alignment horizontal="justify" vertical="distributed"/>
    </xf>
    <xf numFmtId="172" fontId="29" fillId="0" borderId="0" xfId="0" applyFont="1" applyAlignment="1">
      <alignment horizontal="justify" vertical="distributed"/>
    </xf>
    <xf numFmtId="172" fontId="29" fillId="0" borderId="0" xfId="0" applyFont="1" applyFill="1" applyAlignment="1">
      <alignment horizontal="left" vertical="center"/>
    </xf>
    <xf numFmtId="172" fontId="29" fillId="0" borderId="0" xfId="0" applyFont="1" applyFill="1" applyAlignment="1">
      <alignment horizontal="left" vertical="distributed"/>
    </xf>
    <xf numFmtId="172" fontId="29" fillId="0" borderId="0" xfId="0" applyFont="1" applyAlignment="1">
      <alignment vertical="distributed"/>
    </xf>
    <xf numFmtId="49" fontId="29" fillId="0" borderId="45" xfId="0" applyNumberFormat="1" applyFont="1" applyBorder="1" applyAlignment="1">
      <alignment horizontal="center" vertical="distributed"/>
    </xf>
    <xf numFmtId="49" fontId="29" fillId="0" borderId="31" xfId="0" applyNumberFormat="1" applyFont="1" applyBorder="1" applyAlignment="1">
      <alignment horizontal="center" vertical="distributed"/>
    </xf>
    <xf numFmtId="49" fontId="29" fillId="0" borderId="32" xfId="0" applyNumberFormat="1" applyFont="1" applyBorder="1" applyAlignment="1">
      <alignment horizontal="center" vertical="distributed"/>
    </xf>
    <xf numFmtId="49" fontId="29" fillId="0" borderId="10" xfId="0" applyNumberFormat="1" applyFont="1" applyBorder="1" applyAlignment="1">
      <alignment horizontal="center" vertical="distributed"/>
    </xf>
    <xf numFmtId="172" fontId="31" fillId="0" borderId="45" xfId="0" applyFont="1" applyFill="1" applyBorder="1" applyAlignment="1">
      <alignment horizontal="center" vertical="distributed"/>
    </xf>
    <xf numFmtId="172" fontId="31" fillId="0" borderId="49" xfId="0" applyFont="1" applyFill="1" applyBorder="1" applyAlignment="1">
      <alignment horizontal="center" vertical="distributed"/>
    </xf>
    <xf numFmtId="172" fontId="31" fillId="0" borderId="46" xfId="0" applyFont="1" applyFill="1" applyBorder="1" applyAlignment="1">
      <alignment horizontal="center" vertical="distributed"/>
    </xf>
    <xf numFmtId="172" fontId="32" fillId="0" borderId="31" xfId="0" applyFont="1" applyFill="1" applyBorder="1" applyAlignment="1">
      <alignment horizontal="center" vertical="distributed"/>
    </xf>
    <xf numFmtId="172" fontId="32" fillId="0" borderId="43" xfId="0" applyFont="1" applyFill="1" applyBorder="1" applyAlignment="1">
      <alignment horizontal="center" vertical="distributed"/>
    </xf>
    <xf numFmtId="172" fontId="32" fillId="0" borderId="47" xfId="0" applyFont="1" applyFill="1" applyBorder="1" applyAlignment="1">
      <alignment horizontal="center" vertical="distributed"/>
    </xf>
    <xf numFmtId="172" fontId="32" fillId="0" borderId="32" xfId="0" applyFont="1" applyFill="1" applyBorder="1" applyAlignment="1">
      <alignment horizontal="center" vertical="distributed"/>
    </xf>
    <xf numFmtId="172" fontId="32" fillId="0" borderId="50" xfId="0" applyFont="1" applyFill="1" applyBorder="1" applyAlignment="1">
      <alignment horizontal="center" vertical="distributed"/>
    </xf>
    <xf numFmtId="172" fontId="32" fillId="0" borderId="51" xfId="0" applyFont="1" applyFill="1" applyBorder="1" applyAlignment="1">
      <alignment horizontal="center" vertical="distributed"/>
    </xf>
    <xf numFmtId="172" fontId="30" fillId="0" borderId="31" xfId="0" applyFont="1" applyFill="1" applyBorder="1" applyAlignment="1">
      <alignment horizontal="center" vertical="distributed"/>
    </xf>
    <xf numFmtId="172" fontId="30" fillId="0" borderId="43" xfId="0" applyFont="1" applyFill="1" applyBorder="1" applyAlignment="1">
      <alignment horizontal="center" vertical="distributed"/>
    </xf>
    <xf numFmtId="172" fontId="30" fillId="0" borderId="32" xfId="0" applyFont="1" applyFill="1" applyBorder="1" applyAlignment="1">
      <alignment horizontal="center" vertical="distributed"/>
    </xf>
    <xf numFmtId="172" fontId="30" fillId="0" borderId="50" xfId="0" applyFont="1" applyFill="1" applyBorder="1" applyAlignment="1">
      <alignment horizontal="center" vertical="distributed"/>
    </xf>
    <xf numFmtId="172" fontId="29" fillId="0" borderId="45" xfId="0" applyFont="1" applyFill="1" applyBorder="1" applyAlignment="1">
      <alignment horizontal="center" vertical="distributed"/>
    </xf>
    <xf numFmtId="172" fontId="29" fillId="0" borderId="49" xfId="0" applyFont="1" applyFill="1" applyBorder="1" applyAlignment="1">
      <alignment horizontal="center" vertical="distributed"/>
    </xf>
    <xf numFmtId="172" fontId="31" fillId="0" borderId="10" xfId="0" applyFont="1" applyFill="1" applyBorder="1" applyAlignment="1">
      <alignment horizontal="center" vertical="distributed"/>
    </xf>
    <xf numFmtId="172" fontId="31" fillId="0" borderId="40" xfId="0" applyFont="1" applyFill="1" applyBorder="1" applyAlignment="1">
      <alignment horizontal="center" vertical="distributed"/>
    </xf>
    <xf numFmtId="172" fontId="31" fillId="0" borderId="30" xfId="0" applyFont="1" applyFill="1" applyBorder="1" applyAlignment="1">
      <alignment horizontal="center" vertical="distributed"/>
    </xf>
    <xf numFmtId="172" fontId="31" fillId="0" borderId="31" xfId="0" applyFont="1" applyFill="1" applyBorder="1" applyAlignment="1">
      <alignment horizontal="center" vertical="distributed"/>
    </xf>
    <xf numFmtId="172" fontId="31" fillId="0" borderId="43" xfId="0" applyFont="1" applyFill="1" applyBorder="1" applyAlignment="1">
      <alignment horizontal="center" vertical="distributed"/>
    </xf>
    <xf numFmtId="172" fontId="31" fillId="0" borderId="47" xfId="0" applyFont="1" applyFill="1" applyBorder="1" applyAlignment="1">
      <alignment horizontal="center" vertical="distributed"/>
    </xf>
    <xf numFmtId="172" fontId="31" fillId="0" borderId="50" xfId="0" applyFont="1" applyFill="1" applyBorder="1" applyAlignment="1">
      <alignment horizontal="center" vertical="distributed"/>
    </xf>
    <xf numFmtId="172" fontId="31" fillId="0" borderId="32" xfId="0" applyFont="1" applyFill="1" applyBorder="1" applyAlignment="1">
      <alignment horizontal="center" vertical="distributed"/>
    </xf>
    <xf numFmtId="172" fontId="31" fillId="0" borderId="51" xfId="0" applyFont="1" applyFill="1" applyBorder="1" applyAlignment="1">
      <alignment horizontal="center" vertical="distributed"/>
    </xf>
    <xf numFmtId="1" fontId="30" fillId="0" borderId="11" xfId="0" applyNumberFormat="1" applyFont="1" applyBorder="1" applyAlignment="1">
      <alignment horizontal="center" vertical="distributed"/>
    </xf>
    <xf numFmtId="1" fontId="32" fillId="0" borderId="11" xfId="0" applyNumberFormat="1" applyFont="1" applyFill="1" applyBorder="1" applyAlignment="1">
      <alignment horizontal="center" vertical="distributed"/>
    </xf>
    <xf numFmtId="1" fontId="32" fillId="0" borderId="17" xfId="0" applyNumberFormat="1" applyFont="1" applyFill="1" applyBorder="1" applyAlignment="1">
      <alignment horizontal="center" vertical="distributed"/>
    </xf>
    <xf numFmtId="1" fontId="32" fillId="0" borderId="44" xfId="0" applyNumberFormat="1" applyFont="1" applyFill="1" applyBorder="1" applyAlignment="1">
      <alignment horizontal="center" vertical="distributed"/>
    </xf>
    <xf numFmtId="172" fontId="0" fillId="0" borderId="0" xfId="0" applyAlignment="1">
      <alignment horizontal="justify"/>
    </xf>
    <xf numFmtId="172" fontId="0" fillId="0" borderId="0" xfId="0" applyAlignment="1">
      <alignment horizontal="center" vertical="distributed"/>
    </xf>
    <xf numFmtId="172" fontId="29" fillId="0" borderId="10" xfId="0" applyFont="1" applyBorder="1" applyAlignment="1">
      <alignment horizontal="center" vertical="distributed"/>
    </xf>
    <xf numFmtId="49" fontId="29" fillId="0" borderId="0" xfId="0" applyNumberFormat="1" applyFont="1" applyBorder="1" applyAlignment="1">
      <alignment horizontal="center" vertical="distributed"/>
    </xf>
    <xf numFmtId="172" fontId="30" fillId="0" borderId="0" xfId="0" applyFont="1" applyAlignment="1">
      <alignment horizontal="center" vertical="distributed"/>
    </xf>
    <xf numFmtId="172" fontId="0" fillId="0" borderId="0" xfId="0" applyAlignment="1">
      <alignment horizontal="center"/>
    </xf>
    <xf numFmtId="172" fontId="30" fillId="0" borderId="32" xfId="0" applyFont="1" applyFill="1" applyBorder="1" applyAlignment="1">
      <alignment horizontal="right" vertical="distributed"/>
    </xf>
    <xf numFmtId="172" fontId="31" fillId="0" borderId="45" xfId="0" applyFont="1" applyFill="1" applyBorder="1" applyAlignment="1">
      <alignment horizontal="right" vertical="distributed"/>
    </xf>
    <xf numFmtId="172" fontId="31" fillId="0" borderId="49" xfId="0" applyFont="1" applyFill="1" applyBorder="1" applyAlignment="1">
      <alignment horizontal="right" vertical="distributed"/>
    </xf>
    <xf numFmtId="172" fontId="31" fillId="0" borderId="46" xfId="0" applyFont="1" applyFill="1" applyBorder="1" applyAlignment="1">
      <alignment horizontal="right" vertical="distributed"/>
    </xf>
    <xf numFmtId="172" fontId="32" fillId="0" borderId="31" xfId="0" applyFont="1" applyFill="1" applyBorder="1" applyAlignment="1">
      <alignment horizontal="right" vertical="distributed"/>
    </xf>
    <xf numFmtId="172" fontId="32" fillId="0" borderId="43" xfId="0" applyFont="1" applyFill="1" applyBorder="1" applyAlignment="1">
      <alignment horizontal="right" vertical="distributed"/>
    </xf>
    <xf numFmtId="172" fontId="32" fillId="0" borderId="47" xfId="0" applyFont="1" applyFill="1" applyBorder="1" applyAlignment="1">
      <alignment horizontal="right" vertical="distributed"/>
    </xf>
    <xf numFmtId="172" fontId="32" fillId="0" borderId="32" xfId="0" applyFont="1" applyFill="1" applyBorder="1" applyAlignment="1">
      <alignment horizontal="right" vertical="distributed"/>
    </xf>
    <xf numFmtId="172" fontId="32" fillId="0" borderId="50" xfId="0" applyFont="1" applyFill="1" applyBorder="1" applyAlignment="1">
      <alignment horizontal="right" vertical="distributed"/>
    </xf>
    <xf numFmtId="172" fontId="32" fillId="0" borderId="51" xfId="0" applyFont="1" applyFill="1" applyBorder="1" applyAlignment="1">
      <alignment horizontal="right" vertical="distributed"/>
    </xf>
    <xf numFmtId="172" fontId="30" fillId="0" borderId="31" xfId="0" applyFont="1" applyFill="1" applyBorder="1" applyAlignment="1">
      <alignment horizontal="right" vertical="distributed"/>
    </xf>
    <xf numFmtId="172" fontId="30" fillId="0" borderId="43" xfId="0" applyFont="1" applyFill="1" applyBorder="1" applyAlignment="1">
      <alignment horizontal="right" vertical="distributed"/>
    </xf>
    <xf numFmtId="172" fontId="30" fillId="0" borderId="50" xfId="0" applyFont="1" applyFill="1" applyBorder="1" applyAlignment="1">
      <alignment horizontal="right" vertical="distributed"/>
    </xf>
    <xf numFmtId="172" fontId="29" fillId="0" borderId="45" xfId="0" applyFont="1" applyFill="1" applyBorder="1" applyAlignment="1">
      <alignment horizontal="right" vertical="distributed"/>
    </xf>
    <xf numFmtId="172" fontId="29" fillId="0" borderId="49" xfId="0" applyFont="1" applyFill="1" applyBorder="1" applyAlignment="1">
      <alignment horizontal="right" vertical="distributed"/>
    </xf>
    <xf numFmtId="172" fontId="31" fillId="0" borderId="10" xfId="0" applyFont="1" applyFill="1" applyBorder="1" applyAlignment="1">
      <alignment horizontal="right" vertical="distributed"/>
    </xf>
    <xf numFmtId="172" fontId="31" fillId="0" borderId="40" xfId="0" applyFont="1" applyFill="1" applyBorder="1" applyAlignment="1">
      <alignment horizontal="right" vertical="distributed"/>
    </xf>
    <xf numFmtId="172" fontId="31" fillId="0" borderId="30" xfId="0" applyFont="1" applyFill="1" applyBorder="1" applyAlignment="1">
      <alignment horizontal="right" vertical="distributed"/>
    </xf>
    <xf numFmtId="172" fontId="31" fillId="0" borderId="31" xfId="0" applyFont="1" applyFill="1" applyBorder="1" applyAlignment="1">
      <alignment horizontal="right" vertical="distributed"/>
    </xf>
    <xf numFmtId="172" fontId="31" fillId="0" borderId="43" xfId="0" applyFont="1" applyFill="1" applyBorder="1" applyAlignment="1">
      <alignment horizontal="right" vertical="distributed"/>
    </xf>
    <xf numFmtId="172" fontId="31" fillId="0" borderId="47" xfId="0" applyFont="1" applyFill="1" applyBorder="1" applyAlignment="1">
      <alignment horizontal="right" vertical="distributed"/>
    </xf>
    <xf numFmtId="172" fontId="31" fillId="0" borderId="50" xfId="0" applyFont="1" applyFill="1" applyBorder="1" applyAlignment="1">
      <alignment horizontal="right" vertical="distributed"/>
    </xf>
    <xf numFmtId="172" fontId="31" fillId="0" borderId="32" xfId="0" applyFont="1" applyFill="1" applyBorder="1" applyAlignment="1">
      <alignment horizontal="right" vertical="distributed"/>
    </xf>
    <xf numFmtId="172" fontId="31" fillId="0" borderId="51" xfId="0" applyFont="1" applyFill="1" applyBorder="1" applyAlignment="1">
      <alignment horizontal="right" vertical="distributed"/>
    </xf>
    <xf numFmtId="172" fontId="29" fillId="0" borderId="10" xfId="0" applyFont="1" applyBorder="1" applyAlignment="1">
      <alignment horizontal="justify"/>
    </xf>
    <xf numFmtId="1" fontId="29" fillId="0" borderId="30" xfId="0" applyNumberFormat="1" applyFont="1" applyFill="1" applyBorder="1" applyAlignment="1">
      <alignment horizontal="justify"/>
    </xf>
    <xf numFmtId="1" fontId="30" fillId="0" borderId="10" xfId="0" applyNumberFormat="1" applyFont="1" applyFill="1" applyBorder="1" applyAlignment="1">
      <alignment horizontal="justify" wrapText="1"/>
    </xf>
    <xf numFmtId="1" fontId="30" fillId="0" borderId="10" xfId="0" applyNumberFormat="1" applyFont="1" applyFill="1" applyBorder="1" applyAlignment="1">
      <alignment horizontal="justify"/>
    </xf>
    <xf numFmtId="1" fontId="32" fillId="0" borderId="17" xfId="0" applyNumberFormat="1" applyFont="1" applyFill="1" applyBorder="1" applyAlignment="1">
      <alignment horizontal="center"/>
    </xf>
    <xf numFmtId="172" fontId="31" fillId="0" borderId="9" xfId="0" applyFont="1" applyFill="1" applyBorder="1" applyAlignment="1">
      <alignment horizontal="right" vertical="distributed"/>
    </xf>
    <xf numFmtId="49" fontId="29" fillId="0" borderId="39" xfId="0" applyNumberFormat="1" applyFont="1" applyBorder="1" applyAlignment="1">
      <alignment horizontal="center" vertical="distributed"/>
    </xf>
    <xf numFmtId="172" fontId="31" fillId="0" borderId="39" xfId="0" applyFont="1" applyFill="1" applyBorder="1" applyAlignment="1">
      <alignment horizontal="right" vertical="distributed"/>
    </xf>
    <xf numFmtId="172" fontId="31" fillId="0" borderId="42" xfId="0" applyFont="1" applyFill="1" applyBorder="1" applyAlignment="1">
      <alignment horizontal="right" vertical="distributed"/>
    </xf>
    <xf numFmtId="172" fontId="31" fillId="0" borderId="52" xfId="0" applyFont="1" applyFill="1" applyBorder="1" applyAlignment="1">
      <alignment horizontal="right" vertical="distributed"/>
    </xf>
    <xf numFmtId="49" fontId="29" fillId="0" borderId="11" xfId="0" applyNumberFormat="1" applyFont="1" applyBorder="1" applyAlignment="1">
      <alignment horizontal="center"/>
    </xf>
    <xf numFmtId="172" fontId="31" fillId="0" borderId="44" xfId="0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49" fontId="39" fillId="0" borderId="0" xfId="0" applyNumberFormat="1" applyFont="1" applyFill="1" applyBorder="1" applyAlignment="1">
      <alignment horizontal="justify"/>
    </xf>
    <xf numFmtId="172" fontId="31" fillId="0" borderId="0" xfId="0" applyFont="1" applyFill="1" applyBorder="1" applyAlignment="1">
      <alignment horizontal="justify"/>
    </xf>
    <xf numFmtId="172" fontId="29" fillId="0" borderId="10" xfId="0" applyFont="1" applyBorder="1" applyAlignment="1">
      <alignment horizontal="center"/>
    </xf>
    <xf numFmtId="172" fontId="31" fillId="0" borderId="45" xfId="0" applyFont="1" applyFill="1" applyBorder="1" applyAlignment="1">
      <alignment horizontal="center"/>
    </xf>
    <xf numFmtId="172" fontId="31" fillId="0" borderId="46" xfId="0" applyFont="1" applyFill="1" applyBorder="1" applyAlignment="1">
      <alignment horizontal="center"/>
    </xf>
    <xf numFmtId="172" fontId="32" fillId="0" borderId="31" xfId="0" applyFont="1" applyFill="1" applyBorder="1" applyAlignment="1">
      <alignment horizontal="center"/>
    </xf>
    <xf numFmtId="172" fontId="32" fillId="0" borderId="43" xfId="0" applyFont="1" applyFill="1" applyBorder="1" applyAlignment="1">
      <alignment horizontal="center"/>
    </xf>
    <xf numFmtId="172" fontId="32" fillId="0" borderId="47" xfId="0" applyFont="1" applyFill="1" applyBorder="1" applyAlignment="1">
      <alignment horizontal="center"/>
    </xf>
    <xf numFmtId="172" fontId="31" fillId="0" borderId="49" xfId="0" applyFont="1" applyFill="1" applyBorder="1" applyAlignment="1">
      <alignment horizontal="center"/>
    </xf>
    <xf numFmtId="172" fontId="32" fillId="0" borderId="32" xfId="0" applyFont="1" applyFill="1" applyBorder="1" applyAlignment="1">
      <alignment horizontal="center"/>
    </xf>
    <xf numFmtId="172" fontId="32" fillId="0" borderId="50" xfId="0" applyFont="1" applyFill="1" applyBorder="1" applyAlignment="1">
      <alignment horizontal="center"/>
    </xf>
    <xf numFmtId="172" fontId="32" fillId="0" borderId="51" xfId="0" applyFont="1" applyFill="1" applyBorder="1" applyAlignment="1">
      <alignment horizontal="center"/>
    </xf>
    <xf numFmtId="172" fontId="30" fillId="0" borderId="31" xfId="0" applyFont="1" applyFill="1" applyBorder="1" applyAlignment="1">
      <alignment horizontal="center"/>
    </xf>
    <xf numFmtId="172" fontId="30" fillId="0" borderId="43" xfId="0" applyFont="1" applyFill="1" applyBorder="1" applyAlignment="1">
      <alignment horizontal="center"/>
    </xf>
    <xf numFmtId="172" fontId="30" fillId="0" borderId="32" xfId="0" applyFont="1" applyFill="1" applyBorder="1" applyAlignment="1">
      <alignment horizontal="center"/>
    </xf>
    <xf numFmtId="172" fontId="30" fillId="0" borderId="50" xfId="0" applyFont="1" applyFill="1" applyBorder="1" applyAlignment="1">
      <alignment horizontal="center"/>
    </xf>
    <xf numFmtId="172" fontId="29" fillId="0" borderId="45" xfId="0" applyFont="1" applyFill="1" applyBorder="1" applyAlignment="1">
      <alignment horizontal="center"/>
    </xf>
    <xf numFmtId="172" fontId="29" fillId="0" borderId="49" xfId="0" applyFont="1" applyFill="1" applyBorder="1" applyAlignment="1">
      <alignment horizontal="center"/>
    </xf>
    <xf numFmtId="172" fontId="31" fillId="0" borderId="10" xfId="0" applyFont="1" applyFill="1" applyBorder="1" applyAlignment="1">
      <alignment horizontal="center"/>
    </xf>
    <xf numFmtId="172" fontId="31" fillId="0" borderId="40" xfId="0" applyFont="1" applyFill="1" applyBorder="1" applyAlignment="1">
      <alignment horizontal="center"/>
    </xf>
    <xf numFmtId="172" fontId="31" fillId="0" borderId="30" xfId="0" applyFont="1" applyFill="1" applyBorder="1" applyAlignment="1">
      <alignment horizontal="center"/>
    </xf>
    <xf numFmtId="49" fontId="29" fillId="0" borderId="31" xfId="0" applyNumberFormat="1" applyFont="1" applyBorder="1" applyAlignment="1">
      <alignment horizontal="justify"/>
    </xf>
    <xf numFmtId="49" fontId="29" fillId="0" borderId="32" xfId="0" applyNumberFormat="1" applyFont="1" applyBorder="1" applyAlignment="1">
      <alignment horizontal="justify"/>
    </xf>
    <xf numFmtId="49" fontId="30" fillId="0" borderId="31" xfId="0" applyNumberFormat="1" applyFont="1" applyBorder="1" applyAlignment="1">
      <alignment horizontal="center"/>
    </xf>
    <xf numFmtId="49" fontId="30" fillId="0" borderId="32" xfId="0" applyNumberFormat="1" applyFont="1" applyBorder="1" applyAlignment="1">
      <alignment horizontal="center"/>
    </xf>
    <xf numFmtId="172" fontId="31" fillId="0" borderId="11" xfId="0" applyFont="1" applyFill="1" applyBorder="1" applyAlignment="1">
      <alignment horizontal="center"/>
    </xf>
    <xf numFmtId="172" fontId="31" fillId="0" borderId="17" xfId="0" applyFont="1" applyFill="1" applyBorder="1" applyAlignment="1">
      <alignment horizontal="center"/>
    </xf>
    <xf numFmtId="172" fontId="31" fillId="0" borderId="44" xfId="0" applyFont="1" applyFill="1" applyBorder="1" applyAlignment="1">
      <alignment horizontal="center"/>
    </xf>
    <xf numFmtId="172" fontId="31" fillId="0" borderId="31" xfId="0" applyFont="1" applyFill="1" applyBorder="1" applyAlignment="1">
      <alignment horizontal="center"/>
    </xf>
    <xf numFmtId="172" fontId="31" fillId="0" borderId="43" xfId="0" applyFont="1" applyFill="1" applyBorder="1" applyAlignment="1">
      <alignment horizontal="center"/>
    </xf>
    <xf numFmtId="172" fontId="31" fillId="0" borderId="47" xfId="0" applyFont="1" applyFill="1" applyBorder="1" applyAlignment="1">
      <alignment horizontal="center"/>
    </xf>
    <xf numFmtId="172" fontId="29" fillId="0" borderId="32" xfId="0" applyFont="1" applyFill="1" applyBorder="1" applyAlignment="1">
      <alignment horizontal="center"/>
    </xf>
    <xf numFmtId="172" fontId="31" fillId="0" borderId="50" xfId="0" applyFont="1" applyFill="1" applyBorder="1" applyAlignment="1">
      <alignment horizontal="center"/>
    </xf>
    <xf numFmtId="172" fontId="31" fillId="0" borderId="32" xfId="0" applyFont="1" applyFill="1" applyBorder="1" applyAlignment="1">
      <alignment horizontal="center"/>
    </xf>
    <xf numFmtId="172" fontId="31" fillId="0" borderId="51" xfId="0" applyFont="1" applyFill="1" applyBorder="1" applyAlignment="1">
      <alignment horizontal="center"/>
    </xf>
    <xf numFmtId="49" fontId="30" fillId="0" borderId="34" xfId="0" applyNumberFormat="1" applyFont="1" applyBorder="1" applyAlignment="1">
      <alignment horizontal="center"/>
    </xf>
    <xf numFmtId="172" fontId="32" fillId="0" borderId="34" xfId="0" applyFont="1" applyFill="1" applyBorder="1" applyAlignment="1">
      <alignment horizontal="center"/>
    </xf>
    <xf numFmtId="172" fontId="32" fillId="0" borderId="41" xfId="0" applyFont="1" applyFill="1" applyBorder="1" applyAlignment="1">
      <alignment horizontal="center"/>
    </xf>
    <xf numFmtId="172" fontId="29" fillId="0" borderId="0" xfId="0" applyFont="1" applyFill="1" applyBorder="1" applyAlignment="1">
      <alignment horizontal="justify"/>
    </xf>
    <xf numFmtId="49" fontId="31" fillId="0" borderId="40" xfId="0" applyNumberFormat="1" applyFont="1" applyFill="1" applyBorder="1" applyAlignment="1">
      <alignment horizontal="center"/>
    </xf>
    <xf numFmtId="172" fontId="31" fillId="0" borderId="1" xfId="0" applyFont="1" applyFill="1" applyBorder="1" applyAlignment="1">
      <alignment horizontal="center" vertical="distributed"/>
    </xf>
    <xf numFmtId="172" fontId="33" fillId="0" borderId="1" xfId="0" applyFont="1" applyFill="1" applyBorder="1" applyAlignment="1">
      <alignment horizontal="center" vertical="distributed"/>
    </xf>
    <xf numFmtId="172" fontId="30" fillId="0" borderId="1" xfId="0" applyFont="1" applyFill="1" applyBorder="1" applyAlignment="1">
      <alignment horizontal="center" vertical="distributed"/>
    </xf>
    <xf numFmtId="172" fontId="29" fillId="0" borderId="1" xfId="0" applyFont="1" applyFill="1" applyBorder="1" applyAlignment="1">
      <alignment horizontal="center" vertical="distributed"/>
    </xf>
    <xf numFmtId="172" fontId="31" fillId="0" borderId="24" xfId="0" applyFont="1" applyFill="1" applyBorder="1" applyAlignment="1">
      <alignment horizontal="center" vertical="distributed"/>
    </xf>
    <xf numFmtId="172" fontId="33" fillId="0" borderId="24" xfId="0" applyFont="1" applyFill="1" applyBorder="1" applyAlignment="1">
      <alignment horizontal="center" vertical="distributed"/>
    </xf>
    <xf numFmtId="172" fontId="30" fillId="0" borderId="24" xfId="0" applyFont="1" applyFill="1" applyBorder="1" applyAlignment="1">
      <alignment horizontal="center" vertical="distributed"/>
    </xf>
    <xf numFmtId="172" fontId="29" fillId="0" borderId="24" xfId="0" applyFont="1" applyFill="1" applyBorder="1" applyAlignment="1">
      <alignment horizontal="center" vertical="distributed"/>
    </xf>
    <xf numFmtId="172" fontId="31" fillId="0" borderId="2" xfId="0" applyFont="1" applyFill="1" applyBorder="1" applyAlignment="1">
      <alignment horizontal="center" vertical="distributed"/>
    </xf>
    <xf numFmtId="172" fontId="31" fillId="0" borderId="26" xfId="0" applyFont="1" applyFill="1" applyBorder="1" applyAlignment="1">
      <alignment horizontal="center" vertical="distributed"/>
    </xf>
    <xf numFmtId="172" fontId="31" fillId="0" borderId="3" xfId="0" applyFont="1" applyFill="1" applyBorder="1" applyAlignment="1">
      <alignment horizontal="center" vertical="distributed"/>
    </xf>
    <xf numFmtId="172" fontId="33" fillId="0" borderId="3" xfId="0" applyFont="1" applyFill="1" applyBorder="1" applyAlignment="1">
      <alignment horizontal="center" vertical="distributed"/>
    </xf>
    <xf numFmtId="172" fontId="30" fillId="0" borderId="3" xfId="0" applyFont="1" applyFill="1" applyBorder="1" applyAlignment="1">
      <alignment horizontal="center" vertical="distributed"/>
    </xf>
    <xf numFmtId="49" fontId="31" fillId="0" borderId="53" xfId="0" applyNumberFormat="1" applyFont="1" applyBorder="1" applyAlignment="1">
      <alignment horizontal="center" vertical="distributed"/>
    </xf>
    <xf numFmtId="49" fontId="29" fillId="0" borderId="53" xfId="0" applyNumberFormat="1" applyFont="1" applyBorder="1" applyAlignment="1">
      <alignment horizontal="center" vertical="distributed"/>
    </xf>
    <xf numFmtId="172" fontId="31" fillId="0" borderId="31" xfId="0" applyFont="1" applyFill="1" applyBorder="1" applyAlignment="1">
      <alignment horizontal="justify"/>
    </xf>
    <xf numFmtId="172" fontId="33" fillId="0" borderId="31" xfId="0" applyFont="1" applyFill="1" applyBorder="1" applyAlignment="1">
      <alignment horizontal="justify"/>
    </xf>
    <xf numFmtId="172" fontId="30" fillId="0" borderId="31" xfId="0" applyFont="1" applyFill="1" applyBorder="1" applyAlignment="1">
      <alignment horizontal="justify"/>
    </xf>
    <xf numFmtId="49" fontId="30" fillId="0" borderId="31" xfId="0" applyNumberFormat="1" applyFont="1" applyFill="1" applyBorder="1" applyAlignment="1">
      <alignment horizontal="justify"/>
    </xf>
    <xf numFmtId="49" fontId="31" fillId="0" borderId="31" xfId="0" applyNumberFormat="1" applyFont="1" applyFill="1" applyBorder="1" applyAlignment="1">
      <alignment horizontal="justify"/>
    </xf>
    <xf numFmtId="49" fontId="31" fillId="0" borderId="54" xfId="0" applyNumberFormat="1" applyFont="1" applyBorder="1" applyAlignment="1">
      <alignment horizontal="center" vertical="distributed"/>
    </xf>
    <xf numFmtId="172" fontId="31" fillId="0" borderId="34" xfId="0" applyFont="1" applyFill="1" applyBorder="1" applyAlignment="1">
      <alignment horizontal="justify"/>
    </xf>
    <xf numFmtId="172" fontId="31" fillId="0" borderId="55" xfId="0" applyFont="1" applyFill="1" applyBorder="1" applyAlignment="1">
      <alignment horizontal="center" vertical="distributed"/>
    </xf>
    <xf numFmtId="1" fontId="30" fillId="0" borderId="56" xfId="0" applyNumberFormat="1" applyFont="1" applyBorder="1" applyAlignment="1">
      <alignment horizontal="center" vertical="distributed"/>
    </xf>
    <xf numFmtId="1" fontId="30" fillId="0" borderId="10" xfId="0" applyNumberFormat="1" applyFont="1" applyFill="1" applyBorder="1" applyAlignment="1">
      <alignment horizontal="center" vertical="distributed"/>
    </xf>
    <xf numFmtId="1" fontId="30" fillId="0" borderId="57" xfId="0" applyNumberFormat="1" applyFont="1" applyFill="1" applyBorder="1" applyAlignment="1">
      <alignment horizontal="center" vertical="distributed"/>
    </xf>
    <xf numFmtId="1" fontId="30" fillId="0" borderId="58" xfId="0" applyNumberFormat="1" applyFont="1" applyFill="1" applyBorder="1" applyAlignment="1">
      <alignment horizontal="center" vertical="distributed"/>
    </xf>
    <xf numFmtId="1" fontId="30" fillId="0" borderId="59" xfId="0" applyNumberFormat="1" applyFont="1" applyFill="1" applyBorder="1" applyAlignment="1">
      <alignment horizontal="center" vertical="distributed"/>
    </xf>
    <xf numFmtId="49" fontId="29" fillId="0" borderId="60" xfId="0" applyNumberFormat="1" applyFont="1" applyBorder="1" applyAlignment="1">
      <alignment horizontal="center" vertical="distributed"/>
    </xf>
    <xf numFmtId="49" fontId="30" fillId="0" borderId="39" xfId="0" applyNumberFormat="1" applyFont="1" applyFill="1" applyBorder="1" applyAlignment="1">
      <alignment horizontal="justify"/>
    </xf>
    <xf numFmtId="172" fontId="30" fillId="0" borderId="61" xfId="0" applyFont="1" applyFill="1" applyBorder="1" applyAlignment="1">
      <alignment horizontal="center" vertical="distributed"/>
    </xf>
    <xf numFmtId="172" fontId="30" fillId="0" borderId="36" xfId="0" applyFont="1" applyFill="1" applyBorder="1" applyAlignment="1">
      <alignment horizontal="center" vertical="distributed"/>
    </xf>
    <xf numFmtId="172" fontId="30" fillId="0" borderId="62" xfId="0" applyFont="1" applyFill="1" applyBorder="1" applyAlignment="1">
      <alignment horizontal="center" vertical="distributed"/>
    </xf>
    <xf numFmtId="49" fontId="31" fillId="0" borderId="57" xfId="0" applyNumberFormat="1" applyFont="1" applyBorder="1" applyAlignment="1">
      <alignment horizontal="center" vertical="distributed"/>
    </xf>
    <xf numFmtId="172" fontId="31" fillId="0" borderId="58" xfId="0" applyFont="1" applyFill="1" applyBorder="1" applyAlignment="1">
      <alignment horizontal="center" vertical="distributed"/>
    </xf>
    <xf numFmtId="172" fontId="31" fillId="0" borderId="59" xfId="0" applyFont="1" applyFill="1" applyBorder="1" applyAlignment="1">
      <alignment horizontal="center" vertical="distributed"/>
    </xf>
    <xf numFmtId="49" fontId="31" fillId="0" borderId="63" xfId="0" applyNumberFormat="1" applyFont="1" applyFill="1" applyBorder="1" applyAlignment="1">
      <alignment horizontal="center"/>
    </xf>
    <xf numFmtId="172" fontId="31" fillId="0" borderId="57" xfId="0" applyFont="1" applyFill="1" applyBorder="1" applyAlignment="1">
      <alignment horizontal="center" vertical="distributed"/>
    </xf>
    <xf numFmtId="1" fontId="30" fillId="0" borderId="40" xfId="0" applyNumberFormat="1" applyFont="1" applyFill="1" applyBorder="1" applyAlignment="1">
      <alignment horizontal="center" vertical="distributed"/>
    </xf>
    <xf numFmtId="49" fontId="31" fillId="0" borderId="41" xfId="0" applyNumberFormat="1" applyFont="1" applyFill="1" applyBorder="1" applyAlignment="1">
      <alignment horizontal="justify"/>
    </xf>
    <xf numFmtId="1" fontId="30" fillId="0" borderId="10" xfId="0" applyNumberFormat="1" applyFont="1" applyBorder="1" applyAlignment="1">
      <alignment horizontal="center" vertical="distributed"/>
    </xf>
    <xf numFmtId="49" fontId="29" fillId="0" borderId="34" xfId="0" applyNumberFormat="1" applyFont="1" applyBorder="1" applyAlignment="1">
      <alignment horizontal="center" vertical="distributed"/>
    </xf>
    <xf numFmtId="172" fontId="31" fillId="0" borderId="61" xfId="0" applyFont="1" applyFill="1" applyBorder="1" applyAlignment="1">
      <alignment horizontal="center" vertical="distributed"/>
    </xf>
    <xf numFmtId="172" fontId="31" fillId="0" borderId="36" xfId="0" applyFont="1" applyFill="1" applyBorder="1" applyAlignment="1">
      <alignment horizontal="center" vertical="distributed"/>
    </xf>
    <xf numFmtId="172" fontId="31" fillId="0" borderId="62" xfId="0" applyFont="1" applyFill="1" applyBorder="1" applyAlignment="1">
      <alignment horizontal="center" vertical="distributed"/>
    </xf>
    <xf numFmtId="172" fontId="30" fillId="0" borderId="43" xfId="0" applyFont="1" applyFill="1" applyBorder="1" applyAlignment="1">
      <alignment horizontal="justify"/>
    </xf>
    <xf numFmtId="172" fontId="30" fillId="0" borderId="47" xfId="0" applyFont="1" applyFill="1" applyBorder="1" applyAlignment="1">
      <alignment horizontal="center"/>
    </xf>
    <xf numFmtId="49" fontId="31" fillId="0" borderId="45" xfId="0" applyNumberFormat="1" applyFont="1" applyBorder="1" applyAlignment="1">
      <alignment horizontal="center"/>
    </xf>
    <xf numFmtId="172" fontId="30" fillId="0" borderId="50" xfId="0" applyFont="1" applyFill="1" applyBorder="1" applyAlignment="1">
      <alignment horizontal="justify"/>
    </xf>
    <xf numFmtId="172" fontId="30" fillId="0" borderId="51" xfId="0" applyFont="1" applyFill="1" applyBorder="1" applyAlignment="1">
      <alignment horizontal="center"/>
    </xf>
    <xf numFmtId="172" fontId="40" fillId="0" borderId="0" xfId="0" applyFont="1" applyAlignment="1">
      <alignment horizontal="justify"/>
    </xf>
    <xf numFmtId="49" fontId="31" fillId="0" borderId="11" xfId="0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justify"/>
    </xf>
    <xf numFmtId="1" fontId="30" fillId="0" borderId="7" xfId="0" applyNumberFormat="1" applyFont="1" applyBorder="1" applyAlignment="1">
      <alignment horizontal="center" vertical="distributed"/>
    </xf>
    <xf numFmtId="1" fontId="30" fillId="0" borderId="11" xfId="0" applyNumberFormat="1" applyFont="1" applyFill="1" applyBorder="1" applyAlignment="1">
      <alignment horizontal="center" vertical="distributed"/>
    </xf>
    <xf numFmtId="1" fontId="30" fillId="0" borderId="12" xfId="0" applyNumberFormat="1" applyFont="1" applyFill="1" applyBorder="1" applyAlignment="1">
      <alignment horizontal="center" vertical="distributed"/>
    </xf>
    <xf numFmtId="1" fontId="30" fillId="0" borderId="14" xfId="0" applyNumberFormat="1" applyFont="1" applyFill="1" applyBorder="1" applyAlignment="1">
      <alignment horizontal="center" vertical="distributed"/>
    </xf>
    <xf numFmtId="1" fontId="30" fillId="0" borderId="16" xfId="0" applyNumberFormat="1" applyFont="1" applyFill="1" applyBorder="1" applyAlignment="1">
      <alignment horizontal="center" vertical="distributed"/>
    </xf>
    <xf numFmtId="172" fontId="29" fillId="0" borderId="4" xfId="0" applyFont="1" applyBorder="1" applyAlignment="1">
      <alignment horizontal="justify"/>
    </xf>
    <xf numFmtId="1" fontId="29" fillId="0" borderId="9" xfId="0" applyNumberFormat="1" applyFont="1" applyFill="1" applyBorder="1" applyAlignment="1">
      <alignment horizontal="justify"/>
    </xf>
    <xf numFmtId="1" fontId="30" fillId="0" borderId="9" xfId="0" applyNumberFormat="1" applyFont="1" applyFill="1" applyBorder="1" applyAlignment="1">
      <alignment horizontal="justify" wrapText="1"/>
    </xf>
    <xf numFmtId="1" fontId="30" fillId="0" borderId="9" xfId="0" applyNumberFormat="1" applyFont="1" applyFill="1" applyBorder="1" applyAlignment="1">
      <alignment horizontal="justify"/>
    </xf>
    <xf numFmtId="49" fontId="30" fillId="0" borderId="53" xfId="0" applyNumberFormat="1" applyFont="1" applyBorder="1" applyAlignment="1">
      <alignment horizontal="center" vertical="distributed"/>
    </xf>
    <xf numFmtId="172" fontId="31" fillId="0" borderId="64" xfId="0" applyFont="1" applyFill="1" applyBorder="1" applyAlignment="1">
      <alignment horizontal="center"/>
    </xf>
    <xf numFmtId="172" fontId="30" fillId="0" borderId="53" xfId="0" applyFont="1" applyFill="1" applyBorder="1" applyAlignment="1">
      <alignment horizontal="center"/>
    </xf>
    <xf numFmtId="172" fontId="33" fillId="0" borderId="53" xfId="0" applyFont="1" applyFill="1" applyBorder="1" applyAlignment="1">
      <alignment horizontal="center" vertical="distributed"/>
    </xf>
    <xf numFmtId="172" fontId="30" fillId="0" borderId="65" xfId="0" applyFont="1" applyFill="1" applyBorder="1" applyAlignment="1">
      <alignment horizontal="center"/>
    </xf>
    <xf numFmtId="172" fontId="31" fillId="0" borderId="56" xfId="0" applyFont="1" applyFill="1" applyBorder="1" applyAlignment="1">
      <alignment horizontal="center"/>
    </xf>
    <xf numFmtId="172" fontId="31" fillId="0" borderId="7" xfId="0" applyFont="1" applyFill="1" applyBorder="1" applyAlignment="1">
      <alignment horizontal="center"/>
    </xf>
    <xf numFmtId="172" fontId="33" fillId="0" borderId="21" xfId="0" applyFont="1" applyFill="1" applyBorder="1" applyAlignment="1">
      <alignment horizontal="center" vertical="distributed"/>
    </xf>
    <xf numFmtId="172" fontId="33" fillId="0" borderId="31" xfId="0" applyFont="1" applyFill="1" applyBorder="1" applyAlignment="1">
      <alignment horizontal="center" vertical="distributed"/>
    </xf>
    <xf numFmtId="1" fontId="30" fillId="0" borderId="56" xfId="0" applyNumberFormat="1" applyFont="1" applyFill="1" applyBorder="1" applyAlignment="1">
      <alignment horizontal="center" vertical="distributed"/>
    </xf>
    <xf numFmtId="172" fontId="31" fillId="0" borderId="54" xfId="0" applyFont="1" applyFill="1" applyBorder="1" applyAlignment="1">
      <alignment horizontal="justify"/>
    </xf>
    <xf numFmtId="172" fontId="33" fillId="0" borderId="53" xfId="0" applyFont="1" applyFill="1" applyBorder="1" applyAlignment="1">
      <alignment horizontal="justify"/>
    </xf>
    <xf numFmtId="172" fontId="31" fillId="0" borderId="53" xfId="0" applyFont="1" applyFill="1" applyBorder="1" applyAlignment="1">
      <alignment horizontal="justify"/>
    </xf>
    <xf numFmtId="172" fontId="30" fillId="0" borderId="53" xfId="0" applyFont="1" applyFill="1" applyBorder="1" applyAlignment="1">
      <alignment horizontal="justify"/>
    </xf>
    <xf numFmtId="49" fontId="30" fillId="0" borderId="53" xfId="0" applyNumberFormat="1" applyFont="1" applyFill="1" applyBorder="1" applyAlignment="1">
      <alignment horizontal="justify"/>
    </xf>
    <xf numFmtId="49" fontId="31" fillId="0" borderId="53" xfId="0" applyNumberFormat="1" applyFont="1" applyFill="1" applyBorder="1" applyAlignment="1">
      <alignment horizontal="justify"/>
    </xf>
    <xf numFmtId="49" fontId="30" fillId="0" borderId="60" xfId="0" applyNumberFormat="1" applyFont="1" applyFill="1" applyBorder="1" applyAlignment="1">
      <alignment horizontal="justify"/>
    </xf>
    <xf numFmtId="172" fontId="31" fillId="0" borderId="12" xfId="0" applyFont="1" applyFill="1" applyBorder="1" applyAlignment="1">
      <alignment horizontal="center" vertical="distributed"/>
    </xf>
    <xf numFmtId="172" fontId="31" fillId="0" borderId="14" xfId="0" applyFont="1" applyFill="1" applyBorder="1" applyAlignment="1">
      <alignment horizontal="center" vertical="distributed"/>
    </xf>
    <xf numFmtId="172" fontId="31" fillId="0" borderId="16" xfId="0" applyFont="1" applyFill="1" applyBorder="1" applyAlignment="1">
      <alignment horizontal="center" vertical="distributed"/>
    </xf>
    <xf numFmtId="172" fontId="30" fillId="0" borderId="27" xfId="0" applyFont="1" applyFill="1" applyBorder="1" applyAlignment="1">
      <alignment horizontal="center" vertical="distributed"/>
    </xf>
    <xf numFmtId="172" fontId="30" fillId="0" borderId="28" xfId="0" applyFont="1" applyFill="1" applyBorder="1" applyAlignment="1">
      <alignment horizontal="center" vertical="distributed"/>
    </xf>
    <xf numFmtId="172" fontId="30" fillId="0" borderId="29" xfId="0" applyFont="1" applyFill="1" applyBorder="1" applyAlignment="1">
      <alignment horizontal="center" vertical="distributed"/>
    </xf>
    <xf numFmtId="172" fontId="31" fillId="0" borderId="53" xfId="0" applyFont="1" applyFill="1" applyBorder="1" applyAlignment="1">
      <alignment horizontal="center" vertical="distributed"/>
    </xf>
    <xf numFmtId="49" fontId="30" fillId="0" borderId="39" xfId="0" applyNumberFormat="1" applyFont="1" applyBorder="1" applyAlignment="1">
      <alignment horizontal="center"/>
    </xf>
    <xf numFmtId="172" fontId="30" fillId="0" borderId="60" xfId="0" applyFont="1" applyFill="1" applyBorder="1" applyAlignment="1">
      <alignment horizontal="center"/>
    </xf>
    <xf numFmtId="172" fontId="30" fillId="0" borderId="39" xfId="0" applyFont="1" applyFill="1" applyBorder="1" applyAlignment="1">
      <alignment horizontal="center"/>
    </xf>
    <xf numFmtId="172" fontId="30" fillId="0" borderId="52" xfId="0" applyFont="1" applyFill="1" applyBorder="1" applyAlignment="1">
      <alignment horizontal="center"/>
    </xf>
    <xf numFmtId="49" fontId="30" fillId="0" borderId="3" xfId="0" applyNumberFormat="1" applyFont="1" applyBorder="1" applyAlignment="1">
      <alignment horizontal="center"/>
    </xf>
    <xf numFmtId="49" fontId="30" fillId="0" borderId="66" xfId="0" applyNumberFormat="1" applyFont="1" applyFill="1" applyBorder="1" applyAlignment="1">
      <alignment horizontal="justify"/>
    </xf>
    <xf numFmtId="49" fontId="30" fillId="0" borderId="60" xfId="0" applyNumberFormat="1" applyFont="1" applyBorder="1" applyAlignment="1">
      <alignment horizontal="center" vertical="distributed"/>
    </xf>
    <xf numFmtId="172" fontId="1" fillId="0" borderId="17" xfId="0" applyFont="1" applyBorder="1" applyAlignment="1">
      <alignment vertical="center"/>
    </xf>
    <xf numFmtId="172" fontId="0" fillId="0" borderId="17" xfId="0" applyFont="1" applyBorder="1" applyAlignment="1">
      <alignment vertical="center"/>
    </xf>
    <xf numFmtId="49" fontId="29" fillId="0" borderId="54" xfId="0" applyNumberFormat="1" applyFont="1" applyBorder="1" applyAlignment="1">
      <alignment horizontal="center" vertical="distributed"/>
    </xf>
    <xf numFmtId="49" fontId="30" fillId="0" borderId="54" xfId="0" applyNumberFormat="1" applyFont="1" applyFill="1" applyBorder="1" applyAlignment="1">
      <alignment horizontal="justify"/>
    </xf>
    <xf numFmtId="172" fontId="30" fillId="0" borderId="55" xfId="0" applyFont="1" applyFill="1" applyBorder="1" applyAlignment="1">
      <alignment horizontal="center" vertical="distributed"/>
    </xf>
    <xf numFmtId="172" fontId="30" fillId="0" borderId="2" xfId="0" applyFont="1" applyFill="1" applyBorder="1" applyAlignment="1">
      <alignment horizontal="center" vertical="distributed"/>
    </xf>
    <xf numFmtId="172" fontId="30" fillId="0" borderId="26" xfId="0" applyFont="1" applyFill="1" applyBorder="1" applyAlignment="1">
      <alignment horizontal="center" vertical="distributed"/>
    </xf>
    <xf numFmtId="49" fontId="31" fillId="0" borderId="56" xfId="0" applyNumberFormat="1" applyFont="1" applyBorder="1" applyAlignment="1">
      <alignment horizontal="center" vertical="distributed"/>
    </xf>
    <xf numFmtId="49" fontId="31" fillId="0" borderId="56" xfId="0" applyNumberFormat="1" applyFont="1" applyFill="1" applyBorder="1" applyAlignment="1">
      <alignment horizontal="justify"/>
    </xf>
    <xf numFmtId="172" fontId="30" fillId="0" borderId="60" xfId="0" applyFont="1" applyFill="1" applyBorder="1" applyAlignment="1">
      <alignment horizontal="justify"/>
    </xf>
    <xf numFmtId="49" fontId="29" fillId="0" borderId="20" xfId="0" applyNumberFormat="1" applyFont="1" applyBorder="1" applyAlignment="1">
      <alignment horizontal="center" vertical="distributed"/>
    </xf>
    <xf numFmtId="49" fontId="30" fillId="0" borderId="20" xfId="0" applyNumberFormat="1" applyFont="1" applyFill="1" applyBorder="1" applyAlignment="1">
      <alignment horizontal="justify"/>
    </xf>
    <xf numFmtId="172" fontId="30" fillId="0" borderId="25" xfId="0" applyFont="1" applyFill="1" applyBorder="1" applyAlignment="1">
      <alignment horizontal="center" vertical="distributed"/>
    </xf>
    <xf numFmtId="172" fontId="30" fillId="0" borderId="37" xfId="0" applyFont="1" applyFill="1" applyBorder="1" applyAlignment="1">
      <alignment horizontal="center" vertical="distributed"/>
    </xf>
    <xf numFmtId="172" fontId="30" fillId="0" borderId="38" xfId="0" applyFont="1" applyFill="1" applyBorder="1" applyAlignment="1">
      <alignment horizontal="center" vertical="distributed"/>
    </xf>
    <xf numFmtId="172" fontId="30" fillId="0" borderId="54" xfId="0" applyFont="1" applyFill="1" applyBorder="1" applyAlignment="1">
      <alignment horizontal="justify"/>
    </xf>
    <xf numFmtId="172" fontId="31" fillId="0" borderId="56" xfId="0" applyFont="1" applyFill="1" applyBorder="1" applyAlignment="1">
      <alignment horizontal="justify"/>
    </xf>
    <xf numFmtId="172" fontId="33" fillId="0" borderId="60" xfId="0" applyFont="1" applyFill="1" applyBorder="1" applyAlignment="1">
      <alignment horizontal="justify"/>
    </xf>
    <xf numFmtId="172" fontId="33" fillId="0" borderId="36" xfId="0" applyFont="1" applyFill="1" applyBorder="1" applyAlignment="1">
      <alignment horizontal="center" vertical="distributed"/>
    </xf>
    <xf numFmtId="172" fontId="33" fillId="0" borderId="62" xfId="0" applyFont="1" applyFill="1" applyBorder="1" applyAlignment="1">
      <alignment horizontal="center" vertical="distributed"/>
    </xf>
    <xf numFmtId="172" fontId="31" fillId="0" borderId="56" xfId="0" applyFont="1" applyFill="1" applyBorder="1" applyAlignment="1">
      <alignment horizontal="center" vertical="distributed"/>
    </xf>
    <xf numFmtId="172" fontId="33" fillId="0" borderId="61" xfId="0" applyFont="1" applyFill="1" applyBorder="1" applyAlignment="1">
      <alignment horizontal="center" vertical="distributed"/>
    </xf>
    <xf numFmtId="172" fontId="33" fillId="0" borderId="20" xfId="0" applyFont="1" applyFill="1" applyBorder="1" applyAlignment="1">
      <alignment horizontal="justify"/>
    </xf>
    <xf numFmtId="172" fontId="33" fillId="0" borderId="20" xfId="0" applyFont="1" applyFill="1" applyBorder="1" applyAlignment="1">
      <alignment horizontal="center" vertical="distributed"/>
    </xf>
    <xf numFmtId="172" fontId="33" fillId="0" borderId="37" xfId="0" applyFont="1" applyFill="1" applyBorder="1" applyAlignment="1">
      <alignment horizontal="center" vertical="distributed"/>
    </xf>
    <xf numFmtId="172" fontId="33" fillId="0" borderId="38" xfId="0" applyFont="1" applyFill="1" applyBorder="1" applyAlignment="1">
      <alignment horizontal="center" vertical="distributed"/>
    </xf>
    <xf numFmtId="172" fontId="32" fillId="0" borderId="56" xfId="0" applyFont="1" applyFill="1" applyBorder="1" applyAlignment="1">
      <alignment horizontal="justify"/>
    </xf>
    <xf numFmtId="172" fontId="32" fillId="0" borderId="56" xfId="0" applyFont="1" applyFill="1" applyBorder="1" applyAlignment="1">
      <alignment horizontal="center" vertical="distributed"/>
    </xf>
    <xf numFmtId="172" fontId="32" fillId="0" borderId="58" xfId="0" applyFont="1" applyFill="1" applyBorder="1" applyAlignment="1">
      <alignment horizontal="center" vertical="distributed"/>
    </xf>
    <xf numFmtId="172" fontId="33" fillId="0" borderId="58" xfId="0" applyFont="1" applyFill="1" applyBorder="1" applyAlignment="1">
      <alignment horizontal="center" vertical="distributed"/>
    </xf>
    <xf numFmtId="172" fontId="33" fillId="0" borderId="59" xfId="0" applyFont="1" applyFill="1" applyBorder="1" applyAlignment="1">
      <alignment horizontal="center" vertical="distributed"/>
    </xf>
    <xf numFmtId="172" fontId="33" fillId="0" borderId="54" xfId="0" applyFont="1" applyFill="1" applyBorder="1" applyAlignment="1">
      <alignment horizontal="justify"/>
    </xf>
    <xf numFmtId="172" fontId="33" fillId="0" borderId="55" xfId="0" applyFont="1" applyFill="1" applyBorder="1" applyAlignment="1">
      <alignment horizontal="center" vertical="distributed"/>
    </xf>
    <xf numFmtId="172" fontId="33" fillId="0" borderId="2" xfId="0" applyFont="1" applyFill="1" applyBorder="1" applyAlignment="1">
      <alignment horizontal="center" vertical="distributed"/>
    </xf>
    <xf numFmtId="172" fontId="33" fillId="0" borderId="26" xfId="0" applyFont="1" applyFill="1" applyBorder="1" applyAlignment="1">
      <alignment horizontal="center" vertical="distributed"/>
    </xf>
    <xf numFmtId="172" fontId="30" fillId="0" borderId="42" xfId="0" applyFont="1" applyFill="1" applyBorder="1" applyAlignment="1">
      <alignment horizontal="justify"/>
    </xf>
    <xf numFmtId="172" fontId="30" fillId="0" borderId="41" xfId="0" applyFont="1" applyFill="1" applyBorder="1" applyAlignment="1">
      <alignment horizontal="justify"/>
    </xf>
    <xf numFmtId="172" fontId="30" fillId="0" borderId="54" xfId="0" applyFont="1" applyFill="1" applyBorder="1" applyAlignment="1">
      <alignment horizontal="center"/>
    </xf>
    <xf numFmtId="172" fontId="30" fillId="0" borderId="48" xfId="0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49" fontId="30" fillId="0" borderId="17" xfId="0" applyNumberFormat="1" applyFont="1" applyFill="1" applyBorder="1" applyAlignment="1">
      <alignment horizontal="justify"/>
    </xf>
    <xf numFmtId="172" fontId="30" fillId="0" borderId="7" xfId="0" applyFont="1" applyFill="1" applyBorder="1" applyAlignment="1">
      <alignment horizontal="center"/>
    </xf>
    <xf numFmtId="172" fontId="30" fillId="0" borderId="11" xfId="0" applyFont="1" applyFill="1" applyBorder="1" applyAlignment="1">
      <alignment horizontal="center"/>
    </xf>
    <xf numFmtId="172" fontId="30" fillId="0" borderId="44" xfId="0" applyFont="1" applyFill="1" applyBorder="1" applyAlignment="1">
      <alignment horizontal="center"/>
    </xf>
    <xf numFmtId="172" fontId="30" fillId="0" borderId="34" xfId="0" applyFont="1" applyFill="1" applyBorder="1" applyAlignment="1">
      <alignment horizontal="center"/>
    </xf>
    <xf numFmtId="49" fontId="30" fillId="0" borderId="55" xfId="0" applyNumberFormat="1" applyFont="1" applyBorder="1" applyAlignment="1">
      <alignment horizontal="center"/>
    </xf>
    <xf numFmtId="49" fontId="30" fillId="0" borderId="67" xfId="0" applyNumberFormat="1" applyFont="1" applyFill="1" applyBorder="1" applyAlignment="1">
      <alignment horizontal="justify"/>
    </xf>
    <xf numFmtId="49" fontId="31" fillId="0" borderId="57" xfId="0" applyNumberFormat="1" applyFont="1" applyBorder="1" applyAlignment="1">
      <alignment horizontal="center"/>
    </xf>
    <xf numFmtId="49" fontId="31" fillId="0" borderId="63" xfId="0" applyNumberFormat="1" applyFont="1" applyFill="1" applyBorder="1" applyAlignment="1">
      <alignment horizontal="justify"/>
    </xf>
    <xf numFmtId="172" fontId="0" fillId="0" borderId="0" xfId="0" applyFont="1" applyAlignment="1">
      <alignment horizontal="justify"/>
    </xf>
    <xf numFmtId="172" fontId="0" fillId="0" borderId="0" xfId="0" applyAlignment="1">
      <alignment/>
    </xf>
    <xf numFmtId="172" fontId="1" fillId="0" borderId="0" xfId="0" applyFont="1" applyAlignment="1">
      <alignment horizontal="left"/>
    </xf>
    <xf numFmtId="172" fontId="1" fillId="0" borderId="0" xfId="0" applyFont="1" applyAlignment="1">
      <alignment horizontal="justify"/>
    </xf>
    <xf numFmtId="172" fontId="1" fillId="0" borderId="0" xfId="0" applyFont="1" applyAlignment="1">
      <alignment horizontal="center"/>
    </xf>
    <xf numFmtId="49" fontId="42" fillId="0" borderId="0" xfId="0" applyNumberFormat="1" applyFont="1" applyFill="1" applyBorder="1" applyAlignment="1">
      <alignment horizontal="justify"/>
    </xf>
    <xf numFmtId="172" fontId="30" fillId="0" borderId="52" xfId="0" applyFont="1" applyFill="1" applyBorder="1" applyAlignment="1">
      <alignment horizontal="center" vertical="distributed"/>
    </xf>
    <xf numFmtId="172" fontId="30" fillId="0" borderId="45" xfId="0" applyFont="1" applyFill="1" applyBorder="1" applyAlignment="1">
      <alignment horizontal="center"/>
    </xf>
    <xf numFmtId="172" fontId="33" fillId="0" borderId="47" xfId="0" applyFont="1" applyFill="1" applyBorder="1" applyAlignment="1">
      <alignment horizontal="center" vertical="distributed"/>
    </xf>
    <xf numFmtId="172" fontId="30" fillId="0" borderId="60" xfId="0" applyFont="1" applyFill="1" applyBorder="1" applyAlignment="1">
      <alignment horizontal="center" vertical="distributed"/>
    </xf>
    <xf numFmtId="49" fontId="31" fillId="0" borderId="0" xfId="0" applyNumberFormat="1" applyFont="1" applyFill="1" applyBorder="1" applyAlignment="1">
      <alignment horizontal="center"/>
    </xf>
    <xf numFmtId="172" fontId="31" fillId="0" borderId="0" xfId="0" applyFont="1" applyFill="1" applyBorder="1" applyAlignment="1">
      <alignment horizontal="center" vertical="distributed"/>
    </xf>
    <xf numFmtId="172" fontId="1" fillId="0" borderId="0" xfId="0" applyFont="1" applyAlignment="1">
      <alignment/>
    </xf>
    <xf numFmtId="49" fontId="31" fillId="0" borderId="56" xfId="0" applyNumberFormat="1" applyFont="1" applyBorder="1" applyAlignment="1">
      <alignment horizontal="center"/>
    </xf>
    <xf numFmtId="49" fontId="30" fillId="0" borderId="54" xfId="0" applyNumberFormat="1" applyFont="1" applyBorder="1" applyAlignment="1">
      <alignment horizontal="center"/>
    </xf>
    <xf numFmtId="49" fontId="30" fillId="0" borderId="53" xfId="0" applyNumberFormat="1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justify"/>
    </xf>
    <xf numFmtId="49" fontId="30" fillId="0" borderId="34" xfId="0" applyNumberFormat="1" applyFont="1" applyFill="1" applyBorder="1" applyAlignment="1">
      <alignment horizontal="justify"/>
    </xf>
    <xf numFmtId="49" fontId="30" fillId="0" borderId="32" xfId="0" applyNumberFormat="1" applyFont="1" applyFill="1" applyBorder="1" applyAlignment="1">
      <alignment horizontal="justify"/>
    </xf>
    <xf numFmtId="172" fontId="0" fillId="0" borderId="0" xfId="0" applyFill="1" applyAlignment="1">
      <alignment horizontal="justify"/>
    </xf>
    <xf numFmtId="172" fontId="44" fillId="0" borderId="0" xfId="0" applyFont="1" applyAlignment="1">
      <alignment horizontal="justify"/>
    </xf>
    <xf numFmtId="172" fontId="1" fillId="0" borderId="0" xfId="0" applyFont="1" applyFill="1" applyAlignment="1">
      <alignment horizontal="justify"/>
    </xf>
    <xf numFmtId="1" fontId="43" fillId="0" borderId="9" xfId="0" applyNumberFormat="1" applyFont="1" applyFill="1" applyBorder="1" applyAlignment="1">
      <alignment horizontal="center" vertical="center" wrapText="1"/>
    </xf>
    <xf numFmtId="1" fontId="43" fillId="0" borderId="68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distributed"/>
    </xf>
    <xf numFmtId="1" fontId="43" fillId="0" borderId="40" xfId="0" applyNumberFormat="1" applyFont="1" applyFill="1" applyBorder="1" applyAlignment="1">
      <alignment horizontal="center" vertical="distributed"/>
    </xf>
    <xf numFmtId="1" fontId="43" fillId="0" borderId="56" xfId="0" applyNumberFormat="1" applyFont="1" applyFill="1" applyBorder="1" applyAlignment="1">
      <alignment horizontal="center" vertical="distributed"/>
    </xf>
    <xf numFmtId="1" fontId="43" fillId="0" borderId="10" xfId="0" applyNumberFormat="1" applyFont="1" applyFill="1" applyBorder="1" applyAlignment="1">
      <alignment horizontal="center" vertical="distributed"/>
    </xf>
    <xf numFmtId="172" fontId="44" fillId="0" borderId="0" xfId="0" applyFont="1" applyFill="1" applyAlignment="1">
      <alignment horizontal="justify"/>
    </xf>
    <xf numFmtId="172" fontId="43" fillId="0" borderId="58" xfId="0" applyFont="1" applyFill="1" applyBorder="1" applyAlignment="1">
      <alignment horizontal="center" vertical="center" wrapText="1"/>
    </xf>
    <xf numFmtId="172" fontId="43" fillId="0" borderId="59" xfId="0" applyFont="1" applyFill="1" applyBorder="1" applyAlignment="1">
      <alignment horizontal="center" vertical="center" wrapText="1"/>
    </xf>
    <xf numFmtId="172" fontId="46" fillId="0" borderId="1" xfId="0" applyNumberFormat="1" applyFont="1" applyFill="1" applyBorder="1" applyAlignment="1">
      <alignment horizontal="center" vertical="center"/>
    </xf>
    <xf numFmtId="172" fontId="46" fillId="0" borderId="3" xfId="0" applyFont="1" applyFill="1" applyBorder="1" applyAlignment="1">
      <alignment horizontal="center" vertical="center" wrapText="1"/>
    </xf>
    <xf numFmtId="172" fontId="43" fillId="0" borderId="0" xfId="0" applyFont="1" applyFill="1" applyAlignment="1">
      <alignment horizontal="center"/>
    </xf>
    <xf numFmtId="172" fontId="0" fillId="0" borderId="0" xfId="0" applyAlignment="1">
      <alignment horizontal="left" vertical="center" wrapText="1"/>
    </xf>
    <xf numFmtId="172" fontId="43" fillId="0" borderId="0" xfId="0" applyFont="1" applyFill="1" applyAlignment="1">
      <alignment wrapText="1"/>
    </xf>
    <xf numFmtId="172" fontId="46" fillId="0" borderId="0" xfId="0" applyFont="1" applyAlignment="1">
      <alignment horizontal="center"/>
    </xf>
    <xf numFmtId="172" fontId="46" fillId="0" borderId="0" xfId="0" applyFont="1" applyAlignment="1">
      <alignment horizontal="left" vertical="center" wrapText="1"/>
    </xf>
    <xf numFmtId="172" fontId="43" fillId="0" borderId="0" xfId="0" applyFont="1" applyAlignment="1">
      <alignment horizontal="center"/>
    </xf>
    <xf numFmtId="172" fontId="0" fillId="0" borderId="0" xfId="0" applyBorder="1" applyAlignment="1">
      <alignment horizontal="center"/>
    </xf>
    <xf numFmtId="172" fontId="0" fillId="0" borderId="0" xfId="0" applyBorder="1" applyAlignment="1">
      <alignment horizontal="justify"/>
    </xf>
    <xf numFmtId="172" fontId="43" fillId="0" borderId="0" xfId="0" applyFont="1" applyFill="1" applyAlignment="1">
      <alignment horizontal="right"/>
    </xf>
    <xf numFmtId="1" fontId="43" fillId="0" borderId="58" xfId="0" applyNumberFormat="1" applyFont="1" applyFill="1" applyBorder="1" applyAlignment="1">
      <alignment horizontal="center" vertical="center" wrapText="1"/>
    </xf>
    <xf numFmtId="1" fontId="43" fillId="0" borderId="59" xfId="0" applyNumberFormat="1" applyFont="1" applyFill="1" applyBorder="1" applyAlignment="1">
      <alignment horizontal="center" vertical="center" wrapText="1"/>
    </xf>
    <xf numFmtId="1" fontId="43" fillId="0" borderId="57" xfId="0" applyNumberFormat="1" applyFont="1" applyFill="1" applyBorder="1" applyAlignment="1">
      <alignment horizontal="center" vertical="center" wrapText="1"/>
    </xf>
    <xf numFmtId="172" fontId="43" fillId="0" borderId="57" xfId="0" applyFont="1" applyFill="1" applyBorder="1" applyAlignment="1">
      <alignment horizontal="center" vertical="center" wrapText="1"/>
    </xf>
    <xf numFmtId="172" fontId="46" fillId="0" borderId="24" xfId="0" applyNumberFormat="1" applyFont="1" applyFill="1" applyBorder="1" applyAlignment="1">
      <alignment horizontal="center" vertical="center"/>
    </xf>
    <xf numFmtId="172" fontId="46" fillId="0" borderId="0" xfId="0" applyFont="1" applyAlignment="1">
      <alignment horizontal="center" vertical="center" wrapText="1"/>
    </xf>
    <xf numFmtId="172" fontId="46" fillId="0" borderId="1" xfId="0" applyFont="1" applyFill="1" applyBorder="1" applyAlignment="1">
      <alignment horizontal="center" vertical="center" wrapText="1"/>
    </xf>
    <xf numFmtId="172" fontId="46" fillId="0" borderId="36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9" fontId="46" fillId="0" borderId="36" xfId="0" applyNumberFormat="1" applyFont="1" applyFill="1" applyBorder="1" applyAlignment="1">
      <alignment horizontal="center" vertical="center" wrapText="1"/>
    </xf>
    <xf numFmtId="172" fontId="46" fillId="0" borderId="37" xfId="0" applyFont="1" applyFill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center" vertical="center" wrapText="1"/>
    </xf>
    <xf numFmtId="174" fontId="43" fillId="0" borderId="59" xfId="0" applyNumberFormat="1" applyFont="1" applyBorder="1" applyAlignment="1">
      <alignment horizontal="center"/>
    </xf>
    <xf numFmtId="172" fontId="43" fillId="0" borderId="25" xfId="0" applyFont="1" applyFill="1" applyBorder="1" applyAlignment="1">
      <alignment horizontal="center" vertical="center"/>
    </xf>
    <xf numFmtId="172" fontId="46" fillId="0" borderId="26" xfId="0" applyFont="1" applyFill="1" applyBorder="1" applyAlignment="1">
      <alignment horizontal="center" vertical="center" wrapText="1"/>
    </xf>
    <xf numFmtId="172" fontId="43" fillId="0" borderId="3" xfId="0" applyFont="1" applyFill="1" applyBorder="1" applyAlignment="1">
      <alignment horizontal="center" vertical="center"/>
    </xf>
    <xf numFmtId="172" fontId="46" fillId="0" borderId="24" xfId="0" applyFont="1" applyFill="1" applyBorder="1" applyAlignment="1">
      <alignment horizontal="center" vertical="center" wrapText="1"/>
    </xf>
    <xf numFmtId="172" fontId="43" fillId="0" borderId="61" xfId="0" applyFont="1" applyFill="1" applyBorder="1" applyAlignment="1">
      <alignment horizontal="center" vertical="center"/>
    </xf>
    <xf numFmtId="172" fontId="46" fillId="0" borderId="62" xfId="0" applyFont="1" applyFill="1" applyBorder="1" applyAlignment="1">
      <alignment horizontal="center" vertical="center" wrapText="1"/>
    </xf>
    <xf numFmtId="172" fontId="0" fillId="0" borderId="0" xfId="0" applyFont="1" applyFill="1" applyAlignment="1">
      <alignment horizontal="justify"/>
    </xf>
    <xf numFmtId="172" fontId="43" fillId="0" borderId="3" xfId="0" applyFont="1" applyFill="1" applyBorder="1" applyAlignment="1">
      <alignment horizontal="center" vertical="center" wrapText="1"/>
    </xf>
    <xf numFmtId="172" fontId="43" fillId="0" borderId="1" xfId="0" applyNumberFormat="1" applyFont="1" applyFill="1" applyBorder="1" applyAlignment="1">
      <alignment horizontal="center" vertical="center"/>
    </xf>
    <xf numFmtId="172" fontId="43" fillId="0" borderId="24" xfId="0" applyNumberFormat="1" applyFont="1" applyFill="1" applyBorder="1" applyAlignment="1">
      <alignment horizontal="center" vertical="center"/>
    </xf>
    <xf numFmtId="172" fontId="43" fillId="0" borderId="2" xfId="0" applyNumberFormat="1" applyFont="1" applyFill="1" applyBorder="1" applyAlignment="1">
      <alignment horizontal="center" vertical="center"/>
    </xf>
    <xf numFmtId="172" fontId="43" fillId="0" borderId="1" xfId="0" applyFont="1" applyFill="1" applyBorder="1" applyAlignment="1">
      <alignment horizontal="left" vertical="center" wrapText="1"/>
    </xf>
    <xf numFmtId="172" fontId="46" fillId="0" borderId="61" xfId="0" applyFont="1" applyFill="1" applyBorder="1" applyAlignment="1">
      <alignment horizontal="center" vertical="center" wrapText="1"/>
    </xf>
    <xf numFmtId="172" fontId="51" fillId="0" borderId="0" xfId="0" applyFont="1" applyAlignment="1">
      <alignment horizontal="justify"/>
    </xf>
    <xf numFmtId="1" fontId="50" fillId="0" borderId="10" xfId="0" applyNumberFormat="1" applyFont="1" applyBorder="1" applyAlignment="1">
      <alignment horizontal="center" vertical="distributed"/>
    </xf>
    <xf numFmtId="1" fontId="50" fillId="0" borderId="10" xfId="0" applyNumberFormat="1" applyFont="1" applyFill="1" applyBorder="1" applyAlignment="1">
      <alignment horizontal="center" vertical="distributed"/>
    </xf>
    <xf numFmtId="49" fontId="52" fillId="0" borderId="1" xfId="0" applyNumberFormat="1" applyFont="1" applyFill="1" applyBorder="1" applyAlignment="1">
      <alignment horizontal="justify" wrapText="1"/>
    </xf>
    <xf numFmtId="172" fontId="51" fillId="0" borderId="0" xfId="0" applyFont="1" applyFill="1" applyAlignment="1">
      <alignment horizontal="justify"/>
    </xf>
    <xf numFmtId="172" fontId="53" fillId="0" borderId="0" xfId="0" applyFont="1" applyAlignment="1">
      <alignment horizontal="justify"/>
    </xf>
    <xf numFmtId="172" fontId="43" fillId="0" borderId="6" xfId="0" applyFont="1" applyFill="1" applyBorder="1" applyAlignment="1">
      <alignment horizontal="center" vertical="center" wrapText="1"/>
    </xf>
    <xf numFmtId="172" fontId="43" fillId="0" borderId="23" xfId="0" applyFont="1" applyFill="1" applyBorder="1" applyAlignment="1">
      <alignment horizontal="center" vertical="center" wrapText="1"/>
    </xf>
    <xf numFmtId="49" fontId="45" fillId="0" borderId="61" xfId="0" applyNumberFormat="1" applyFont="1" applyFill="1" applyBorder="1" applyAlignment="1">
      <alignment horizontal="center"/>
    </xf>
    <xf numFmtId="49" fontId="43" fillId="0" borderId="36" xfId="0" applyNumberFormat="1" applyFont="1" applyFill="1" applyBorder="1" applyAlignment="1">
      <alignment horizontal="center"/>
    </xf>
    <xf numFmtId="49" fontId="43" fillId="0" borderId="62" xfId="0" applyNumberFormat="1" applyFont="1" applyFill="1" applyBorder="1" applyAlignment="1">
      <alignment horizontal="center"/>
    </xf>
    <xf numFmtId="172" fontId="43" fillId="0" borderId="5" xfId="0" applyFont="1" applyFill="1" applyBorder="1" applyAlignment="1">
      <alignment horizontal="center" vertical="center" wrapText="1"/>
    </xf>
    <xf numFmtId="172" fontId="43" fillId="0" borderId="1" xfId="0" applyFont="1" applyFill="1" applyBorder="1" applyAlignment="1">
      <alignment horizontal="center" vertical="center" wrapText="1"/>
    </xf>
    <xf numFmtId="172" fontId="46" fillId="0" borderId="1" xfId="0" applyFont="1" applyFill="1" applyBorder="1" applyAlignment="1">
      <alignment vertical="top" wrapText="1"/>
    </xf>
    <xf numFmtId="172" fontId="43" fillId="0" borderId="1" xfId="0" applyFont="1" applyFill="1" applyBorder="1" applyAlignment="1">
      <alignment vertical="top" wrapText="1"/>
    </xf>
    <xf numFmtId="172" fontId="46" fillId="0" borderId="1" xfId="0" applyFont="1" applyFill="1" applyBorder="1" applyAlignment="1">
      <alignment vertical="center" wrapText="1"/>
    </xf>
    <xf numFmtId="172" fontId="46" fillId="0" borderId="1" xfId="0" applyFont="1" applyFill="1" applyBorder="1" applyAlignment="1">
      <alignment horizontal="left" vertical="top" wrapText="1"/>
    </xf>
    <xf numFmtId="172" fontId="46" fillId="0" borderId="36" xfId="0" applyFont="1" applyFill="1" applyBorder="1" applyAlignment="1">
      <alignment vertical="center" wrapText="1"/>
    </xf>
    <xf numFmtId="172" fontId="43" fillId="0" borderId="3" xfId="0" applyFont="1" applyFill="1" applyBorder="1" applyAlignment="1">
      <alignment horizontal="center" vertical="top" wrapText="1"/>
    </xf>
    <xf numFmtId="172" fontId="46" fillId="0" borderId="61" xfId="0" applyFont="1" applyFill="1" applyBorder="1" applyAlignment="1">
      <alignment vertical="center" wrapText="1"/>
    </xf>
    <xf numFmtId="172" fontId="46" fillId="0" borderId="36" xfId="0" applyFont="1" applyFill="1" applyBorder="1" applyAlignment="1">
      <alignment horizontal="left" vertical="top" wrapText="1"/>
    </xf>
    <xf numFmtId="172" fontId="43" fillId="0" borderId="26" xfId="0" applyNumberFormat="1" applyFont="1" applyFill="1" applyBorder="1" applyAlignment="1">
      <alignment horizontal="center" vertical="center"/>
    </xf>
    <xf numFmtId="172" fontId="49" fillId="0" borderId="1" xfId="0" applyNumberFormat="1" applyFont="1" applyFill="1" applyBorder="1" applyAlignment="1">
      <alignment horizontal="center" vertical="center"/>
    </xf>
    <xf numFmtId="172" fontId="43" fillId="0" borderId="58" xfId="0" applyNumberFormat="1" applyFont="1" applyFill="1" applyBorder="1" applyAlignment="1">
      <alignment horizontal="center" vertical="center"/>
    </xf>
    <xf numFmtId="172" fontId="46" fillId="0" borderId="2" xfId="0" applyNumberFormat="1" applyFont="1" applyFill="1" applyBorder="1" applyAlignment="1">
      <alignment horizontal="center" vertical="center"/>
    </xf>
    <xf numFmtId="172" fontId="50" fillId="0" borderId="28" xfId="0" applyNumberFormat="1" applyFont="1" applyFill="1" applyBorder="1" applyAlignment="1">
      <alignment horizontal="center" vertical="center"/>
    </xf>
    <xf numFmtId="172" fontId="49" fillId="0" borderId="24" xfId="0" applyNumberFormat="1" applyFont="1" applyFill="1" applyBorder="1" applyAlignment="1">
      <alignment horizontal="center" vertical="center"/>
    </xf>
    <xf numFmtId="172" fontId="46" fillId="0" borderId="26" xfId="0" applyNumberFormat="1" applyFont="1" applyFill="1" applyBorder="1" applyAlignment="1">
      <alignment horizontal="center" vertical="center"/>
    </xf>
    <xf numFmtId="174" fontId="0" fillId="0" borderId="0" xfId="0" applyNumberFormat="1" applyFill="1" applyAlignment="1">
      <alignment horizontal="justify"/>
    </xf>
    <xf numFmtId="172" fontId="43" fillId="0" borderId="59" xfId="0" applyNumberFormat="1" applyFont="1" applyFill="1" applyBorder="1" applyAlignment="1">
      <alignment horizontal="center" vertical="center"/>
    </xf>
    <xf numFmtId="172" fontId="50" fillId="0" borderId="29" xfId="0" applyNumberFormat="1" applyFont="1" applyFill="1" applyBorder="1" applyAlignment="1">
      <alignment horizontal="center" vertical="center"/>
    </xf>
    <xf numFmtId="172" fontId="50" fillId="0" borderId="1" xfId="0" applyFont="1" applyFill="1" applyBorder="1" applyAlignment="1">
      <alignment horizontal="justify" vertical="center"/>
    </xf>
    <xf numFmtId="172" fontId="52" fillId="0" borderId="1" xfId="0" applyFont="1" applyFill="1" applyBorder="1" applyAlignment="1">
      <alignment horizontal="justify" vertical="center"/>
    </xf>
    <xf numFmtId="49" fontId="52" fillId="0" borderId="1" xfId="0" applyNumberFormat="1" applyFont="1" applyFill="1" applyBorder="1" applyAlignment="1">
      <alignment horizontal="justify" vertical="center"/>
    </xf>
    <xf numFmtId="49" fontId="52" fillId="2" borderId="1" xfId="0" applyNumberFormat="1" applyFont="1" applyFill="1" applyBorder="1" applyAlignment="1">
      <alignment horizontal="justify" vertical="center"/>
    </xf>
    <xf numFmtId="49" fontId="50" fillId="0" borderId="1" xfId="0" applyNumberFormat="1" applyFont="1" applyFill="1" applyBorder="1" applyAlignment="1">
      <alignment horizontal="justify" vertical="center"/>
    </xf>
    <xf numFmtId="49" fontId="50" fillId="0" borderId="1" xfId="0" applyNumberFormat="1" applyFont="1" applyFill="1" applyBorder="1" applyAlignment="1">
      <alignment horizontal="justify" wrapText="1"/>
    </xf>
    <xf numFmtId="172" fontId="52" fillId="0" borderId="1" xfId="0" applyFont="1" applyFill="1" applyBorder="1" applyAlignment="1">
      <alignment horizontal="left" vertical="distributed"/>
    </xf>
    <xf numFmtId="49" fontId="50" fillId="0" borderId="3" xfId="0" applyNumberFormat="1" applyFont="1" applyBorder="1" applyAlignment="1">
      <alignment horizontal="center" vertical="distributed"/>
    </xf>
    <xf numFmtId="49" fontId="50" fillId="0" borderId="3" xfId="0" applyNumberFormat="1" applyFont="1" applyFill="1" applyBorder="1" applyAlignment="1">
      <alignment horizontal="center" vertical="distributed"/>
    </xf>
    <xf numFmtId="49" fontId="52" fillId="0" borderId="3" xfId="0" applyNumberFormat="1" applyFont="1" applyFill="1" applyBorder="1" applyAlignment="1">
      <alignment horizontal="center" vertical="distributed"/>
    </xf>
    <xf numFmtId="49" fontId="50" fillId="2" borderId="3" xfId="0" applyNumberFormat="1" applyFont="1" applyFill="1" applyBorder="1" applyAlignment="1">
      <alignment horizontal="center" vertical="distributed"/>
    </xf>
    <xf numFmtId="1" fontId="50" fillId="0" borderId="10" xfId="0" applyNumberFormat="1" applyFont="1" applyFill="1" applyBorder="1" applyAlignment="1">
      <alignment horizontal="center" vertical="center" wrapText="1"/>
    </xf>
    <xf numFmtId="172" fontId="0" fillId="0" borderId="0" xfId="0" applyFont="1" applyAlignment="1">
      <alignment horizontal="justify"/>
    </xf>
    <xf numFmtId="49" fontId="52" fillId="0" borderId="1" xfId="0" applyNumberFormat="1" applyFont="1" applyFill="1" applyBorder="1" applyAlignment="1">
      <alignment horizontal="justify" vertical="center" wrapText="1"/>
    </xf>
    <xf numFmtId="172" fontId="46" fillId="0" borderId="1" xfId="0" applyFont="1" applyFill="1" applyBorder="1" applyAlignment="1">
      <alignment horizontal="center" vertical="top" wrapText="1"/>
    </xf>
    <xf numFmtId="172" fontId="43" fillId="0" borderId="1" xfId="0" applyFont="1" applyFill="1" applyBorder="1" applyAlignment="1">
      <alignment horizontal="center" vertical="top" wrapText="1"/>
    </xf>
    <xf numFmtId="172" fontId="43" fillId="0" borderId="14" xfId="0" applyNumberFormat="1" applyFont="1" applyFill="1" applyBorder="1" applyAlignment="1">
      <alignment horizontal="center" vertical="center"/>
    </xf>
    <xf numFmtId="172" fontId="43" fillId="0" borderId="16" xfId="0" applyFont="1" applyFill="1" applyBorder="1" applyAlignment="1">
      <alignment horizontal="center" vertical="center"/>
    </xf>
    <xf numFmtId="49" fontId="50" fillId="0" borderId="61" xfId="0" applyNumberFormat="1" applyFont="1" applyFill="1" applyBorder="1" applyAlignment="1">
      <alignment horizontal="center" vertical="distributed"/>
    </xf>
    <xf numFmtId="49" fontId="50" fillId="0" borderId="36" xfId="0" applyNumberFormat="1" applyFont="1" applyFill="1" applyBorder="1" applyAlignment="1">
      <alignment horizontal="center" vertical="center"/>
    </xf>
    <xf numFmtId="49" fontId="43" fillId="3" borderId="10" xfId="0" applyNumberFormat="1" applyFont="1" applyFill="1" applyBorder="1" applyAlignment="1">
      <alignment horizontal="center" vertical="distributed"/>
    </xf>
    <xf numFmtId="49" fontId="43" fillId="3" borderId="10" xfId="0" applyNumberFormat="1" applyFont="1" applyFill="1" applyBorder="1" applyAlignment="1">
      <alignment horizontal="center" vertical="center"/>
    </xf>
    <xf numFmtId="172" fontId="43" fillId="0" borderId="10" xfId="0" applyFont="1" applyFill="1" applyBorder="1" applyAlignment="1">
      <alignment horizontal="center" vertical="center" wrapText="1"/>
    </xf>
    <xf numFmtId="172" fontId="50" fillId="4" borderId="10" xfId="0" applyFont="1" applyFill="1" applyBorder="1" applyAlignment="1">
      <alignment horizontal="center" vertical="center" wrapText="1"/>
    </xf>
    <xf numFmtId="172" fontId="43" fillId="2" borderId="2" xfId="0" applyNumberFormat="1" applyFont="1" applyFill="1" applyBorder="1" applyAlignment="1">
      <alignment horizontal="center" vertical="center"/>
    </xf>
    <xf numFmtId="172" fontId="46" fillId="2" borderId="1" xfId="0" applyNumberFormat="1" applyFont="1" applyFill="1" applyBorder="1" applyAlignment="1">
      <alignment horizontal="center" vertical="center"/>
    </xf>
    <xf numFmtId="172" fontId="49" fillId="2" borderId="1" xfId="0" applyNumberFormat="1" applyFont="1" applyFill="1" applyBorder="1" applyAlignment="1">
      <alignment horizontal="center" vertical="center"/>
    </xf>
    <xf numFmtId="172" fontId="46" fillId="2" borderId="2" xfId="0" applyNumberFormat="1" applyFont="1" applyFill="1" applyBorder="1" applyAlignment="1">
      <alignment horizontal="center" vertical="center"/>
    </xf>
    <xf numFmtId="172" fontId="43" fillId="0" borderId="12" xfId="0" applyFont="1" applyFill="1" applyBorder="1" applyAlignment="1">
      <alignment horizontal="center" wrapText="1"/>
    </xf>
    <xf numFmtId="172" fontId="43" fillId="0" borderId="14" xfId="0" applyNumberFormat="1" applyFont="1" applyFill="1" applyBorder="1" applyAlignment="1">
      <alignment horizontal="left" vertical="center" wrapText="1"/>
    </xf>
    <xf numFmtId="172" fontId="43" fillId="0" borderId="55" xfId="0" applyFont="1" applyFill="1" applyBorder="1" applyAlignment="1">
      <alignment horizontal="center" vertical="center" wrapText="1"/>
    </xf>
    <xf numFmtId="172" fontId="43" fillId="0" borderId="58" xfId="0" applyFont="1" applyFill="1" applyBorder="1" applyAlignment="1">
      <alignment horizontal="left" wrapText="1"/>
    </xf>
    <xf numFmtId="172" fontId="43" fillId="0" borderId="2" xfId="0" applyFont="1" applyFill="1" applyBorder="1" applyAlignment="1">
      <alignment horizontal="left" vertical="center" wrapText="1"/>
    </xf>
    <xf numFmtId="172" fontId="46" fillId="0" borderId="3" xfId="0" applyFont="1" applyFill="1" applyBorder="1" applyAlignment="1">
      <alignment horizontal="center" vertical="center"/>
    </xf>
    <xf numFmtId="172" fontId="46" fillId="0" borderId="1" xfId="0" applyFont="1" applyFill="1" applyBorder="1" applyAlignment="1">
      <alignment horizontal="justify" wrapText="1"/>
    </xf>
    <xf numFmtId="172" fontId="46" fillId="0" borderId="1" xfId="0" applyFont="1" applyFill="1" applyBorder="1" applyAlignment="1">
      <alignment horizontal="left" vertical="center" wrapText="1"/>
    </xf>
    <xf numFmtId="172" fontId="49" fillId="0" borderId="3" xfId="0" applyFont="1" applyFill="1" applyBorder="1" applyAlignment="1">
      <alignment horizontal="center" vertical="center" wrapText="1"/>
    </xf>
    <xf numFmtId="172" fontId="49" fillId="0" borderId="1" xfId="0" applyFont="1" applyFill="1" applyBorder="1" applyAlignment="1">
      <alignment horizontal="justify" vertical="center" wrapText="1"/>
    </xf>
    <xf numFmtId="172" fontId="46" fillId="0" borderId="55" xfId="0" applyFont="1" applyFill="1" applyBorder="1" applyAlignment="1">
      <alignment horizontal="center" vertical="center" wrapText="1"/>
    </xf>
    <xf numFmtId="172" fontId="46" fillId="0" borderId="2" xfId="0" applyFont="1" applyFill="1" applyBorder="1" applyAlignment="1">
      <alignment horizontal="left" vertical="center" wrapText="1"/>
    </xf>
    <xf numFmtId="0" fontId="46" fillId="0" borderId="3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left" vertical="center" wrapText="1"/>
    </xf>
    <xf numFmtId="172" fontId="50" fillId="0" borderId="27" xfId="0" applyFont="1" applyFill="1" applyBorder="1" applyAlignment="1">
      <alignment horizontal="center" vertical="center" wrapText="1"/>
    </xf>
    <xf numFmtId="172" fontId="50" fillId="0" borderId="28" xfId="0" applyFont="1" applyFill="1" applyBorder="1" applyAlignment="1">
      <alignment horizontal="left" vertical="center" wrapText="1"/>
    </xf>
    <xf numFmtId="49" fontId="43" fillId="0" borderId="3" xfId="0" applyNumberFormat="1" applyFont="1" applyFill="1" applyBorder="1" applyAlignment="1">
      <alignment horizontal="center" vertical="distributed"/>
    </xf>
    <xf numFmtId="172" fontId="43" fillId="0" borderId="1" xfId="0" applyFont="1" applyFill="1" applyBorder="1" applyAlignment="1">
      <alignment horizontal="justify" vertical="center"/>
    </xf>
    <xf numFmtId="174" fontId="43" fillId="0" borderId="1" xfId="0" applyNumberFormat="1" applyFont="1" applyFill="1" applyBorder="1" applyAlignment="1">
      <alignment horizontal="center" vertical="distributed"/>
    </xf>
    <xf numFmtId="174" fontId="50" fillId="0" borderId="1" xfId="0" applyNumberFormat="1" applyFont="1" applyFill="1" applyBorder="1" applyAlignment="1">
      <alignment horizontal="center" vertical="distributed"/>
    </xf>
    <xf numFmtId="174" fontId="50" fillId="0" borderId="24" xfId="0" applyNumberFormat="1" applyFont="1" applyFill="1" applyBorder="1" applyAlignment="1">
      <alignment horizontal="center" vertical="distributed"/>
    </xf>
    <xf numFmtId="174" fontId="46" fillId="0" borderId="1" xfId="0" applyNumberFormat="1" applyFont="1" applyFill="1" applyBorder="1" applyAlignment="1">
      <alignment horizontal="center" vertical="distributed"/>
    </xf>
    <xf numFmtId="174" fontId="52" fillId="0" borderId="1" xfId="0" applyNumberFormat="1" applyFont="1" applyFill="1" applyBorder="1" applyAlignment="1">
      <alignment horizontal="center" vertical="distributed"/>
    </xf>
    <xf numFmtId="174" fontId="52" fillId="0" borderId="24" xfId="0" applyNumberFormat="1" applyFont="1" applyFill="1" applyBorder="1" applyAlignment="1">
      <alignment horizontal="center" vertical="distributed"/>
    </xf>
    <xf numFmtId="174" fontId="46" fillId="2" borderId="1" xfId="0" applyNumberFormat="1" applyFont="1" applyFill="1" applyBorder="1" applyAlignment="1">
      <alignment horizontal="center" vertical="distributed"/>
    </xf>
    <xf numFmtId="174" fontId="52" fillId="2" borderId="1" xfId="0" applyNumberFormat="1" applyFont="1" applyFill="1" applyBorder="1" applyAlignment="1">
      <alignment horizontal="center" vertical="distributed"/>
    </xf>
    <xf numFmtId="174" fontId="52" fillId="2" borderId="24" xfId="0" applyNumberFormat="1" applyFont="1" applyFill="1" applyBorder="1" applyAlignment="1">
      <alignment horizontal="center" vertical="distributed"/>
    </xf>
    <xf numFmtId="174" fontId="43" fillId="0" borderId="24" xfId="0" applyNumberFormat="1" applyFont="1" applyFill="1" applyBorder="1" applyAlignment="1">
      <alignment horizontal="center" vertical="distributed"/>
    </xf>
    <xf numFmtId="174" fontId="46" fillId="0" borderId="24" xfId="0" applyNumberFormat="1" applyFont="1" applyFill="1" applyBorder="1" applyAlignment="1">
      <alignment horizontal="center" vertical="distributed"/>
    </xf>
    <xf numFmtId="174" fontId="43" fillId="0" borderId="36" xfId="0" applyNumberFormat="1" applyFont="1" applyFill="1" applyBorder="1" applyAlignment="1">
      <alignment horizontal="center" vertical="distributed"/>
    </xf>
    <xf numFmtId="174" fontId="50" fillId="0" borderId="36" xfId="0" applyNumberFormat="1" applyFont="1" applyFill="1" applyBorder="1" applyAlignment="1">
      <alignment horizontal="center" vertical="distributed"/>
    </xf>
    <xf numFmtId="174" fontId="50" fillId="0" borderId="62" xfId="0" applyNumberFormat="1" applyFont="1" applyFill="1" applyBorder="1" applyAlignment="1">
      <alignment horizontal="center" vertical="distributed"/>
    </xf>
    <xf numFmtId="174" fontId="43" fillId="3" borderId="10" xfId="0" applyNumberFormat="1" applyFont="1" applyFill="1" applyBorder="1" applyAlignment="1">
      <alignment horizontal="center" vertical="distributed"/>
    </xf>
    <xf numFmtId="174" fontId="43" fillId="3" borderId="30" xfId="0" applyNumberFormat="1" applyFont="1" applyFill="1" applyBorder="1" applyAlignment="1">
      <alignment horizontal="center" vertical="distributed"/>
    </xf>
    <xf numFmtId="174" fontId="43" fillId="0" borderId="6" xfId="0" applyNumberFormat="1" applyFont="1" applyFill="1" applyBorder="1" applyAlignment="1">
      <alignment horizontal="center" vertical="center" wrapText="1"/>
    </xf>
    <xf numFmtId="174" fontId="46" fillId="0" borderId="1" xfId="0" applyNumberFormat="1" applyFont="1" applyFill="1" applyBorder="1" applyAlignment="1">
      <alignment horizontal="center" vertical="center" wrapText="1"/>
    </xf>
    <xf numFmtId="174" fontId="46" fillId="0" borderId="2" xfId="0" applyNumberFormat="1" applyFont="1" applyFill="1" applyBorder="1" applyAlignment="1">
      <alignment horizontal="center" vertical="center" wrapText="1"/>
    </xf>
    <xf numFmtId="174" fontId="43" fillId="0" borderId="2" xfId="0" applyNumberFormat="1" applyFont="1" applyFill="1" applyBorder="1" applyAlignment="1">
      <alignment horizontal="center" vertical="center" wrapText="1"/>
    </xf>
    <xf numFmtId="174" fontId="46" fillId="0" borderId="36" xfId="0" applyNumberFormat="1" applyFont="1" applyFill="1" applyBorder="1" applyAlignment="1">
      <alignment vertical="center" wrapText="1"/>
    </xf>
    <xf numFmtId="174" fontId="46" fillId="0" borderId="36" xfId="0" applyNumberFormat="1" applyFont="1" applyFill="1" applyBorder="1" applyAlignment="1">
      <alignment horizontal="center" vertical="center" wrapText="1"/>
    </xf>
    <xf numFmtId="174" fontId="43" fillId="0" borderId="1" xfId="0" applyNumberFormat="1" applyFont="1" applyFill="1" applyBorder="1" applyAlignment="1">
      <alignment horizontal="center" vertical="center" wrapText="1"/>
    </xf>
    <xf numFmtId="174" fontId="43" fillId="0" borderId="58" xfId="0" applyNumberFormat="1" applyFont="1" applyFill="1" applyBorder="1" applyAlignment="1">
      <alignment horizontal="center" vertical="center" wrapText="1"/>
    </xf>
    <xf numFmtId="172" fontId="50" fillId="0" borderId="3" xfId="0" applyFont="1" applyFill="1" applyBorder="1" applyAlignment="1">
      <alignment horizontal="center" vertical="center" wrapText="1"/>
    </xf>
    <xf numFmtId="172" fontId="50" fillId="0" borderId="1" xfId="0" applyNumberFormat="1" applyFont="1" applyFill="1" applyBorder="1" applyAlignment="1">
      <alignment horizontal="left" vertical="center" wrapText="1"/>
    </xf>
    <xf numFmtId="172" fontId="50" fillId="0" borderId="1" xfId="0" applyNumberFormat="1" applyFont="1" applyFill="1" applyBorder="1" applyAlignment="1">
      <alignment horizontal="center" vertical="center"/>
    </xf>
    <xf numFmtId="172" fontId="50" fillId="0" borderId="2" xfId="0" applyNumberFormat="1" applyFont="1" applyFill="1" applyBorder="1" applyAlignment="1">
      <alignment horizontal="center" vertical="center"/>
    </xf>
    <xf numFmtId="172" fontId="50" fillId="0" borderId="24" xfId="0" applyFont="1" applyFill="1" applyBorder="1" applyAlignment="1">
      <alignment horizontal="center" vertical="center"/>
    </xf>
    <xf numFmtId="172" fontId="52" fillId="0" borderId="3" xfId="0" applyFont="1" applyFill="1" applyBorder="1" applyAlignment="1">
      <alignment horizontal="center" vertical="center" wrapText="1"/>
    </xf>
    <xf numFmtId="172" fontId="52" fillId="0" borderId="1" xfId="0" applyNumberFormat="1" applyFont="1" applyFill="1" applyBorder="1" applyAlignment="1">
      <alignment horizontal="left" vertical="center" wrapText="1"/>
    </xf>
    <xf numFmtId="172" fontId="52" fillId="0" borderId="1" xfId="0" applyNumberFormat="1" applyFont="1" applyFill="1" applyBorder="1" applyAlignment="1">
      <alignment horizontal="center" vertical="center"/>
    </xf>
    <xf numFmtId="172" fontId="52" fillId="0" borderId="2" xfId="0" applyNumberFormat="1" applyFont="1" applyFill="1" applyBorder="1" applyAlignment="1">
      <alignment horizontal="center" vertical="center"/>
    </xf>
    <xf numFmtId="172" fontId="52" fillId="0" borderId="24" xfId="0" applyFont="1" applyFill="1" applyBorder="1" applyAlignment="1">
      <alignment horizontal="center" vertical="center"/>
    </xf>
    <xf numFmtId="172" fontId="43" fillId="0" borderId="1" xfId="0" applyNumberFormat="1" applyFont="1" applyFill="1" applyBorder="1" applyAlignment="1">
      <alignment horizontal="left" vertical="center" wrapText="1"/>
    </xf>
    <xf numFmtId="172" fontId="43" fillId="0" borderId="24" xfId="0" applyFont="1" applyFill="1" applyBorder="1" applyAlignment="1">
      <alignment horizontal="center" vertical="center"/>
    </xf>
    <xf numFmtId="172" fontId="46" fillId="0" borderId="1" xfId="0" applyNumberFormat="1" applyFont="1" applyFill="1" applyBorder="1" applyAlignment="1">
      <alignment horizontal="left" vertical="center" wrapText="1"/>
    </xf>
    <xf numFmtId="172" fontId="46" fillId="0" borderId="24" xfId="0" applyFont="1" applyFill="1" applyBorder="1" applyAlignment="1">
      <alignment horizontal="center" vertical="center"/>
    </xf>
    <xf numFmtId="172" fontId="43" fillId="0" borderId="3" xfId="0" applyFont="1" applyFill="1" applyBorder="1" applyAlignment="1">
      <alignment horizontal="left" vertical="center" wrapText="1"/>
    </xf>
    <xf numFmtId="172" fontId="46" fillId="0" borderId="1" xfId="0" applyFont="1" applyFill="1" applyBorder="1" applyAlignment="1">
      <alignment horizontal="center" vertical="center"/>
    </xf>
    <xf numFmtId="172" fontId="43" fillId="0" borderId="1" xfId="0" applyFont="1" applyFill="1" applyBorder="1" applyAlignment="1">
      <alignment horizontal="center" vertical="center"/>
    </xf>
    <xf numFmtId="172" fontId="43" fillId="0" borderId="3" xfId="0" applyFont="1" applyFill="1" applyBorder="1" applyAlignment="1">
      <alignment horizontal="center" wrapText="1"/>
    </xf>
    <xf numFmtId="172" fontId="50" fillId="0" borderId="55" xfId="0" applyFont="1" applyFill="1" applyBorder="1" applyAlignment="1">
      <alignment horizontal="center" vertical="center" wrapText="1"/>
    </xf>
    <xf numFmtId="172" fontId="50" fillId="0" borderId="2" xfId="0" applyNumberFormat="1" applyFont="1" applyFill="1" applyBorder="1" applyAlignment="1">
      <alignment horizontal="left" vertical="center" wrapText="1"/>
    </xf>
    <xf numFmtId="1" fontId="31" fillId="0" borderId="40" xfId="0" applyNumberFormat="1" applyFont="1" applyFill="1" applyBorder="1" applyAlignment="1">
      <alignment horizontal="center"/>
    </xf>
    <xf numFmtId="1" fontId="31" fillId="0" borderId="30" xfId="0" applyNumberFormat="1" applyFont="1" applyFill="1" applyBorder="1" applyAlignment="1">
      <alignment horizontal="center"/>
    </xf>
    <xf numFmtId="172" fontId="13" fillId="0" borderId="0" xfId="0" applyFont="1" applyAlignment="1">
      <alignment horizontal="center" vertical="top"/>
    </xf>
    <xf numFmtId="172" fontId="13" fillId="0" borderId="0" xfId="0" applyFont="1" applyAlignment="1">
      <alignment horizontal="center" vertical="center"/>
    </xf>
    <xf numFmtId="172" fontId="23" fillId="0" borderId="0" xfId="0" applyFont="1" applyAlignment="1">
      <alignment horizontal="center"/>
    </xf>
    <xf numFmtId="1" fontId="11" fillId="0" borderId="64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72" fontId="38" fillId="0" borderId="0" xfId="0" applyFont="1" applyAlignment="1">
      <alignment horizontal="center"/>
    </xf>
    <xf numFmtId="1" fontId="31" fillId="0" borderId="56" xfId="0" applyNumberFormat="1" applyFont="1" applyFill="1" applyBorder="1" applyAlignment="1">
      <alignment horizontal="center"/>
    </xf>
    <xf numFmtId="1" fontId="31" fillId="0" borderId="19" xfId="0" applyNumberFormat="1" applyFont="1" applyFill="1" applyBorder="1" applyAlignment="1">
      <alignment horizontal="center"/>
    </xf>
    <xf numFmtId="1" fontId="31" fillId="0" borderId="68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left"/>
    </xf>
    <xf numFmtId="172" fontId="1" fillId="0" borderId="0" xfId="0" applyFont="1" applyAlignment="1">
      <alignment horizontal="left"/>
    </xf>
    <xf numFmtId="172" fontId="1" fillId="0" borderId="0" xfId="0" applyFont="1" applyAlignment="1">
      <alignment horizontal="center"/>
    </xf>
    <xf numFmtId="1" fontId="43" fillId="0" borderId="57" xfId="0" applyNumberFormat="1" applyFont="1" applyFill="1" applyBorder="1" applyAlignment="1">
      <alignment horizontal="center" vertical="distributed"/>
    </xf>
    <xf numFmtId="1" fontId="43" fillId="0" borderId="58" xfId="0" applyNumberFormat="1" applyFont="1" applyFill="1" applyBorder="1" applyAlignment="1">
      <alignment horizontal="center" vertical="distributed"/>
    </xf>
    <xf numFmtId="1" fontId="43" fillId="0" borderId="59" xfId="0" applyNumberFormat="1" applyFont="1" applyFill="1" applyBorder="1" applyAlignment="1">
      <alignment horizontal="center" vertical="distributed"/>
    </xf>
    <xf numFmtId="172" fontId="43" fillId="0" borderId="0" xfId="0" applyFont="1" applyFill="1" applyBorder="1" applyAlignment="1">
      <alignment horizontal="right"/>
    </xf>
    <xf numFmtId="172" fontId="43" fillId="0" borderId="0" xfId="0" applyFont="1" applyFill="1" applyAlignment="1">
      <alignment horizontal="center" wrapText="1"/>
    </xf>
    <xf numFmtId="172" fontId="43" fillId="0" borderId="0" xfId="0" applyFont="1" applyFill="1" applyAlignment="1">
      <alignment horizontal="center"/>
    </xf>
    <xf numFmtId="172" fontId="43" fillId="0" borderId="0" xfId="0" applyFont="1" applyFill="1" applyBorder="1" applyAlignment="1">
      <alignment horizontal="center" vertical="center" wrapText="1"/>
    </xf>
    <xf numFmtId="172" fontId="43" fillId="0" borderId="0" xfId="0" applyFont="1" applyFill="1" applyBorder="1" applyAlignment="1">
      <alignment horizontal="center"/>
    </xf>
    <xf numFmtId="1" fontId="50" fillId="0" borderId="55" xfId="0" applyNumberFormat="1" applyFont="1" applyBorder="1" applyAlignment="1">
      <alignment horizontal="center" vertical="distributed"/>
    </xf>
    <xf numFmtId="1" fontId="50" fillId="0" borderId="2" xfId="0" applyNumberFormat="1" applyFont="1" applyBorder="1" applyAlignment="1">
      <alignment horizontal="center" vertical="distributed"/>
    </xf>
    <xf numFmtId="1" fontId="50" fillId="0" borderId="26" xfId="0" applyNumberFormat="1" applyFont="1" applyBorder="1" applyAlignment="1">
      <alignment horizontal="center" vertical="distributed"/>
    </xf>
    <xf numFmtId="172" fontId="1" fillId="0" borderId="56" xfId="0" applyFont="1" applyBorder="1" applyAlignment="1">
      <alignment horizontal="center"/>
    </xf>
    <xf numFmtId="172" fontId="1" fillId="0" borderId="40" xfId="0" applyFont="1" applyBorder="1" applyAlignment="1">
      <alignment horizontal="center"/>
    </xf>
    <xf numFmtId="172" fontId="43" fillId="0" borderId="0" xfId="0" applyFont="1" applyAlignment="1">
      <alignment horizontal="center" wrapText="1"/>
    </xf>
    <xf numFmtId="172" fontId="43" fillId="0" borderId="0" xfId="0" applyFont="1" applyFill="1" applyAlignment="1">
      <alignment horizontal="right" wrapText="1"/>
    </xf>
    <xf numFmtId="172" fontId="43" fillId="0" borderId="0" xfId="0" applyFont="1" applyFill="1" applyAlignment="1">
      <alignment horizontal="left"/>
    </xf>
    <xf numFmtId="172" fontId="2" fillId="0" borderId="0" xfId="0" applyFont="1" applyAlignment="1">
      <alignment horizontal="center"/>
    </xf>
    <xf numFmtId="172" fontId="29" fillId="0" borderId="0" xfId="0" applyFont="1" applyAlignment="1">
      <alignment horizontal="center"/>
    </xf>
    <xf numFmtId="1" fontId="31" fillId="0" borderId="4" xfId="0" applyNumberFormat="1" applyFont="1" applyFill="1" applyBorder="1" applyAlignment="1">
      <alignment horizontal="center"/>
    </xf>
    <xf numFmtId="1" fontId="31" fillId="0" borderId="56" xfId="0" applyNumberFormat="1" applyFont="1" applyFill="1" applyBorder="1" applyAlignment="1">
      <alignment horizontal="center" vertical="distributed"/>
    </xf>
    <xf numFmtId="1" fontId="31" fillId="0" borderId="40" xfId="0" applyNumberFormat="1" applyFont="1" applyFill="1" applyBorder="1" applyAlignment="1">
      <alignment horizontal="center" vertical="distributed"/>
    </xf>
    <xf numFmtId="1" fontId="31" fillId="0" borderId="30" xfId="0" applyNumberFormat="1" applyFont="1" applyFill="1" applyBorder="1" applyAlignment="1">
      <alignment horizontal="center" vertical="distributed"/>
    </xf>
    <xf numFmtId="172" fontId="29" fillId="0" borderId="0" xfId="0" applyFont="1" applyAlignment="1">
      <alignment horizontal="justify" vertical="distributed"/>
    </xf>
    <xf numFmtId="172" fontId="29" fillId="0" borderId="0" xfId="0" applyFont="1" applyFill="1" applyAlignment="1">
      <alignment horizontal="justify"/>
    </xf>
    <xf numFmtId="172" fontId="29" fillId="0" borderId="0" xfId="0" applyFont="1" applyAlignment="1">
      <alignment horizontal="center" vertical="distributed"/>
    </xf>
    <xf numFmtId="1" fontId="31" fillId="0" borderId="69" xfId="0" applyNumberFormat="1" applyFont="1" applyFill="1" applyBorder="1" applyAlignment="1">
      <alignment horizontal="center"/>
    </xf>
  </cellXfs>
  <cellStyles count="9">
    <cellStyle name="Normal" xfId="0"/>
    <cellStyle name="Norm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zoomScale="90" zoomScaleNormal="90" zoomScaleSheetLayoutView="75" workbookViewId="0" topLeftCell="A28">
      <selection activeCell="D38" sqref="D38"/>
    </sheetView>
  </sheetViews>
  <sheetFormatPr defaultColWidth="9.00390625" defaultRowHeight="12.75"/>
  <cols>
    <col min="1" max="1" width="61.125" style="0" customWidth="1"/>
    <col min="2" max="2" width="14.125" style="0" customWidth="1"/>
    <col min="3" max="3" width="14.75390625" style="0" customWidth="1"/>
    <col min="4" max="4" width="12.625" style="0" customWidth="1"/>
    <col min="5" max="5" width="18.375" style="0" customWidth="1"/>
    <col min="6" max="6" width="22.25390625" style="0" customWidth="1"/>
  </cols>
  <sheetData>
    <row r="1" spans="1:5" ht="15.75" customHeight="1">
      <c r="A1" s="733" t="s">
        <v>507</v>
      </c>
      <c r="B1" s="733"/>
      <c r="C1" s="733"/>
      <c r="D1" s="733"/>
      <c r="E1" s="733"/>
    </row>
    <row r="2" spans="1:5" ht="15.75" customHeight="1">
      <c r="A2" s="733" t="s">
        <v>496</v>
      </c>
      <c r="B2" s="733"/>
      <c r="C2" s="733"/>
      <c r="D2" s="733"/>
      <c r="E2" s="733"/>
    </row>
    <row r="3" spans="1:5" ht="15" customHeight="1">
      <c r="A3" s="734" t="s">
        <v>183</v>
      </c>
      <c r="B3" s="734"/>
      <c r="C3" s="734"/>
      <c r="D3" s="734"/>
      <c r="E3" s="734"/>
    </row>
    <row r="4" spans="1:5" ht="13.5" customHeight="1" thickBot="1">
      <c r="A4" s="42"/>
      <c r="B4" s="42"/>
      <c r="C4" s="42"/>
      <c r="D4" s="42"/>
      <c r="E4" s="42" t="s">
        <v>151</v>
      </c>
    </row>
    <row r="5" ht="14.25" customHeight="1" hidden="1" thickBot="1"/>
    <row r="6" ht="14.25" customHeight="1" hidden="1" thickBot="1"/>
    <row r="7" spans="1:5" ht="12.75">
      <c r="A7" s="26" t="s">
        <v>445</v>
      </c>
      <c r="B7" s="54" t="s">
        <v>459</v>
      </c>
      <c r="C7" s="10" t="s">
        <v>446</v>
      </c>
      <c r="D7" s="10" t="s">
        <v>465</v>
      </c>
      <c r="E7" s="26" t="s">
        <v>466</v>
      </c>
    </row>
    <row r="8" spans="1:5" ht="15" customHeight="1">
      <c r="A8" s="52" t="s">
        <v>447</v>
      </c>
      <c r="B8" s="43" t="s">
        <v>510</v>
      </c>
      <c r="C8" s="55" t="s">
        <v>511</v>
      </c>
      <c r="D8" s="55"/>
      <c r="E8" s="51"/>
    </row>
    <row r="9" spans="1:5" ht="15" customHeight="1" thickBot="1">
      <c r="A9" s="53"/>
      <c r="B9" s="50"/>
      <c r="C9" s="14" t="s">
        <v>512</v>
      </c>
      <c r="D9" s="14"/>
      <c r="E9" s="44"/>
    </row>
    <row r="10" spans="1:5" ht="13.5" thickBot="1">
      <c r="A10" s="45">
        <v>1</v>
      </c>
      <c r="B10" s="46">
        <v>2</v>
      </c>
      <c r="C10" s="47">
        <v>3</v>
      </c>
      <c r="D10" s="48">
        <v>4</v>
      </c>
      <c r="E10" s="49">
        <v>5</v>
      </c>
    </row>
    <row r="11" spans="1:5" ht="18.75" customHeight="1">
      <c r="A11" s="12" t="s">
        <v>148</v>
      </c>
      <c r="B11" s="15"/>
      <c r="C11" s="13"/>
      <c r="D11" s="13"/>
      <c r="E11" s="91"/>
    </row>
    <row r="12" spans="1:5" s="70" customFormat="1" ht="19.5" customHeight="1">
      <c r="A12" s="74" t="s">
        <v>464</v>
      </c>
      <c r="B12" s="75">
        <v>20179</v>
      </c>
      <c r="C12" s="75">
        <v>18192.9</v>
      </c>
      <c r="D12" s="76">
        <v>47.2</v>
      </c>
      <c r="E12" s="92">
        <v>-11191.5</v>
      </c>
    </row>
    <row r="13" spans="1:5" s="70" customFormat="1" ht="28.5" customHeight="1">
      <c r="A13" s="77" t="s">
        <v>157</v>
      </c>
      <c r="B13" s="75">
        <v>754</v>
      </c>
      <c r="C13" s="75">
        <v>771.9</v>
      </c>
      <c r="D13" s="76">
        <v>162.8</v>
      </c>
      <c r="E13" s="92">
        <v>220.9</v>
      </c>
    </row>
    <row r="14" spans="1:5" s="70" customFormat="1" ht="27" customHeight="1">
      <c r="A14" s="78" t="s">
        <v>154</v>
      </c>
      <c r="B14" s="79">
        <v>3600</v>
      </c>
      <c r="C14" s="79">
        <v>3612</v>
      </c>
      <c r="D14" s="8">
        <v>90.6</v>
      </c>
      <c r="E14" s="93">
        <v>-279.7</v>
      </c>
    </row>
    <row r="15" spans="1:5" ht="15.75" customHeight="1">
      <c r="A15" s="9" t="s">
        <v>513</v>
      </c>
      <c r="B15" s="25">
        <v>350</v>
      </c>
      <c r="C15" s="25">
        <v>118.3</v>
      </c>
      <c r="D15" s="3">
        <v>0.03</v>
      </c>
      <c r="E15" s="94">
        <v>-349.9</v>
      </c>
    </row>
    <row r="16" spans="1:5" ht="12.75">
      <c r="A16" s="9" t="s">
        <v>514</v>
      </c>
      <c r="B16" s="3">
        <v>105</v>
      </c>
      <c r="C16" s="2">
        <v>80.6</v>
      </c>
      <c r="D16" s="3">
        <v>52.6</v>
      </c>
      <c r="E16" s="94">
        <v>-49.8</v>
      </c>
    </row>
    <row r="17" spans="1:5" s="70" customFormat="1" ht="17.25" customHeight="1">
      <c r="A17" s="78" t="s">
        <v>515</v>
      </c>
      <c r="B17" s="79">
        <v>20</v>
      </c>
      <c r="C17" s="79">
        <v>37.6</v>
      </c>
      <c r="D17" s="80">
        <v>71.5</v>
      </c>
      <c r="E17" s="95">
        <v>-5.7</v>
      </c>
    </row>
    <row r="18" spans="1:5" ht="12.75">
      <c r="A18" s="9" t="s">
        <v>499</v>
      </c>
      <c r="B18" s="3">
        <v>253</v>
      </c>
      <c r="C18" s="2">
        <v>249.4</v>
      </c>
      <c r="D18" s="2">
        <v>38.5</v>
      </c>
      <c r="E18" s="94">
        <v>-155.5</v>
      </c>
    </row>
    <row r="19" spans="1:5" ht="12.75" hidden="1">
      <c r="A19" s="9"/>
      <c r="B19" s="3"/>
      <c r="C19" s="2"/>
      <c r="D19" s="2" t="e">
        <f>C19/B19*100</f>
        <v>#DIV/0!</v>
      </c>
      <c r="E19" s="94">
        <f>C19-B19</f>
        <v>0</v>
      </c>
    </row>
    <row r="20" spans="1:5" s="70" customFormat="1" ht="17.25" customHeight="1">
      <c r="A20" s="78" t="s">
        <v>516</v>
      </c>
      <c r="B20" s="79">
        <v>3774</v>
      </c>
      <c r="C20" s="79">
        <v>3045.5</v>
      </c>
      <c r="D20" s="80">
        <v>48.1</v>
      </c>
      <c r="E20" s="93">
        <v>-1957.5</v>
      </c>
    </row>
    <row r="21" spans="1:5" s="70" customFormat="1" ht="27" customHeight="1">
      <c r="A21" s="81" t="s">
        <v>155</v>
      </c>
      <c r="B21" s="75" t="s">
        <v>517</v>
      </c>
      <c r="C21" s="75">
        <v>38.7</v>
      </c>
      <c r="D21" s="76" t="s">
        <v>517</v>
      </c>
      <c r="E21" s="92">
        <v>10.6</v>
      </c>
    </row>
    <row r="22" spans="1:5" ht="50.25" customHeight="1">
      <c r="A22" s="9" t="s">
        <v>518</v>
      </c>
      <c r="B22" s="3">
        <v>390</v>
      </c>
      <c r="C22" s="2">
        <v>245.6</v>
      </c>
      <c r="D22" s="2">
        <v>32.7</v>
      </c>
      <c r="E22" s="94">
        <v>-262.3</v>
      </c>
    </row>
    <row r="23" spans="1:5" ht="27.75" customHeight="1">
      <c r="A23" s="9" t="s">
        <v>519</v>
      </c>
      <c r="B23" s="3">
        <v>22</v>
      </c>
      <c r="C23" s="2">
        <v>1408.7</v>
      </c>
      <c r="D23" s="2" t="s">
        <v>145</v>
      </c>
      <c r="E23" s="94">
        <v>549.6</v>
      </c>
    </row>
    <row r="24" spans="1:5" ht="23.25" customHeight="1">
      <c r="A24" s="9" t="s">
        <v>520</v>
      </c>
      <c r="B24" s="3" t="s">
        <v>517</v>
      </c>
      <c r="C24" s="2">
        <v>1748.9</v>
      </c>
      <c r="D24" s="2" t="s">
        <v>517</v>
      </c>
      <c r="E24" s="94">
        <v>798.1</v>
      </c>
    </row>
    <row r="25" spans="1:5" ht="42" customHeight="1">
      <c r="A25" s="9" t="s">
        <v>521</v>
      </c>
      <c r="B25" s="3">
        <v>33</v>
      </c>
      <c r="C25" s="2">
        <v>69.3</v>
      </c>
      <c r="D25" s="2">
        <v>8.8</v>
      </c>
      <c r="E25" s="94">
        <v>-30.1</v>
      </c>
    </row>
    <row r="26" spans="1:5" s="70" customFormat="1" ht="60.75" customHeight="1">
      <c r="A26" s="82" t="s">
        <v>522</v>
      </c>
      <c r="B26" s="75">
        <v>639</v>
      </c>
      <c r="C26" s="75">
        <v>1484.7</v>
      </c>
      <c r="D26" s="76">
        <v>116.8</v>
      </c>
      <c r="E26" s="92">
        <v>107.6</v>
      </c>
    </row>
    <row r="27" spans="1:5" ht="33" customHeight="1">
      <c r="A27" s="9" t="s">
        <v>523</v>
      </c>
      <c r="B27" s="3" t="s">
        <v>517</v>
      </c>
      <c r="C27" s="2">
        <v>380.9</v>
      </c>
      <c r="D27" s="2"/>
      <c r="E27" s="94">
        <v>216.8</v>
      </c>
    </row>
    <row r="28" spans="1:5" ht="48.75" customHeight="1">
      <c r="A28" s="9" t="s">
        <v>524</v>
      </c>
      <c r="B28" s="3">
        <v>48</v>
      </c>
      <c r="C28" s="2">
        <v>446.5</v>
      </c>
      <c r="D28" s="2">
        <v>74.4</v>
      </c>
      <c r="E28" s="94">
        <f>C28-B28</f>
        <v>398.5</v>
      </c>
    </row>
    <row r="29" spans="1:5" ht="60.75" customHeight="1">
      <c r="A29" s="9" t="s">
        <v>525</v>
      </c>
      <c r="B29" s="3" t="s">
        <v>517</v>
      </c>
      <c r="C29" s="2">
        <v>15.3</v>
      </c>
      <c r="D29" s="2" t="s">
        <v>517</v>
      </c>
      <c r="E29" s="94">
        <v>5.4</v>
      </c>
    </row>
    <row r="30" spans="1:5" s="70" customFormat="1" ht="74.25" customHeight="1">
      <c r="A30" s="82" t="s">
        <v>526</v>
      </c>
      <c r="B30" s="75">
        <v>578</v>
      </c>
      <c r="C30" s="75">
        <v>952.8</v>
      </c>
      <c r="D30" s="76">
        <f>C30/B30*100</f>
        <v>164.84429065743944</v>
      </c>
      <c r="E30" s="92">
        <f>C30-B30</f>
        <v>374.79999999999995</v>
      </c>
    </row>
    <row r="31" spans="1:5" s="70" customFormat="1" ht="36.75" customHeight="1">
      <c r="A31" s="82" t="s">
        <v>170</v>
      </c>
      <c r="B31" s="75"/>
      <c r="C31" s="75">
        <v>3.8</v>
      </c>
      <c r="D31" s="76"/>
      <c r="E31" s="92">
        <v>3.8</v>
      </c>
    </row>
    <row r="32" spans="1:5" s="70" customFormat="1" ht="29.25" customHeight="1">
      <c r="A32" s="82" t="s">
        <v>173</v>
      </c>
      <c r="B32" s="75"/>
      <c r="C32" s="75">
        <v>189.7</v>
      </c>
      <c r="D32" s="76"/>
      <c r="E32" s="92"/>
    </row>
    <row r="33" spans="1:5" ht="27.75" customHeight="1">
      <c r="A33" s="9" t="s">
        <v>156</v>
      </c>
      <c r="B33" s="3">
        <v>452</v>
      </c>
      <c r="C33" s="2">
        <v>635.7</v>
      </c>
      <c r="D33" s="2">
        <v>64.8</v>
      </c>
      <c r="E33" s="94">
        <f>C33-B33</f>
        <v>183.70000000000005</v>
      </c>
    </row>
    <row r="34" spans="1:5" ht="17.25" customHeight="1">
      <c r="A34" s="9" t="s">
        <v>527</v>
      </c>
      <c r="B34" s="3" t="s">
        <v>517</v>
      </c>
      <c r="C34" s="2">
        <v>15.6</v>
      </c>
      <c r="D34" s="2" t="s">
        <v>517</v>
      </c>
      <c r="E34" s="94">
        <v>5.2</v>
      </c>
    </row>
    <row r="35" spans="1:5" s="70" customFormat="1" ht="15" customHeight="1">
      <c r="A35" s="81" t="s">
        <v>448</v>
      </c>
      <c r="B35" s="75"/>
      <c r="C35" s="75">
        <v>83</v>
      </c>
      <c r="D35" s="76" t="s">
        <v>517</v>
      </c>
      <c r="E35" s="92">
        <f aca="true" t="shared" si="0" ref="E35:E45">C35-B35</f>
        <v>83</v>
      </c>
    </row>
    <row r="36" spans="1:5" ht="15" customHeight="1">
      <c r="A36" s="9" t="s">
        <v>528</v>
      </c>
      <c r="B36" s="3"/>
      <c r="C36" s="2">
        <v>791.7</v>
      </c>
      <c r="D36" s="2"/>
      <c r="E36" s="94">
        <f t="shared" si="0"/>
        <v>791.7</v>
      </c>
    </row>
    <row r="37" spans="1:5" s="70" customFormat="1" ht="27" customHeight="1">
      <c r="A37" s="9" t="s">
        <v>529</v>
      </c>
      <c r="B37" s="25">
        <v>31197</v>
      </c>
      <c r="C37" s="83">
        <v>34619.1</v>
      </c>
      <c r="D37" s="83">
        <v>62.1</v>
      </c>
      <c r="E37" s="96">
        <f t="shared" si="0"/>
        <v>3422.0999999999985</v>
      </c>
    </row>
    <row r="38" spans="1:5" ht="27" customHeight="1">
      <c r="A38" s="9" t="s">
        <v>530</v>
      </c>
      <c r="B38" s="3">
        <v>1099</v>
      </c>
      <c r="C38" s="2">
        <v>1634</v>
      </c>
      <c r="D38" s="2">
        <f aca="true" t="shared" si="1" ref="D38:D46">C38/B38*100</f>
        <v>148.68061874431302</v>
      </c>
      <c r="E38" s="94">
        <f t="shared" si="0"/>
        <v>535</v>
      </c>
    </row>
    <row r="39" spans="1:5" ht="13.5" customHeight="1">
      <c r="A39" s="9" t="s">
        <v>531</v>
      </c>
      <c r="B39" s="3">
        <v>579000</v>
      </c>
      <c r="C39" s="2"/>
      <c r="D39" s="2">
        <f t="shared" si="1"/>
        <v>0</v>
      </c>
      <c r="E39" s="94">
        <f t="shared" si="0"/>
        <v>-579000</v>
      </c>
    </row>
    <row r="40" spans="1:5" s="70" customFormat="1" ht="15" customHeight="1">
      <c r="A40" s="9" t="s">
        <v>532</v>
      </c>
      <c r="B40" s="25">
        <v>611296</v>
      </c>
      <c r="C40" s="25">
        <v>36253.1</v>
      </c>
      <c r="D40" s="83">
        <f t="shared" si="1"/>
        <v>5.930531199288069</v>
      </c>
      <c r="E40" s="96">
        <f t="shared" si="0"/>
        <v>-575042.9</v>
      </c>
    </row>
    <row r="41" spans="1:5" ht="15" customHeight="1">
      <c r="A41" s="97" t="s">
        <v>533</v>
      </c>
      <c r="B41" s="18">
        <v>38444</v>
      </c>
      <c r="C41" s="16">
        <v>38444</v>
      </c>
      <c r="D41" s="2">
        <f t="shared" si="1"/>
        <v>100</v>
      </c>
      <c r="E41" s="94">
        <f t="shared" si="0"/>
        <v>0</v>
      </c>
    </row>
    <row r="42" spans="1:5" s="70" customFormat="1" ht="16.5" customHeight="1">
      <c r="A42" s="98" t="s">
        <v>146</v>
      </c>
      <c r="B42" s="84">
        <v>649740</v>
      </c>
      <c r="C42" s="85">
        <v>74697.1</v>
      </c>
      <c r="D42" s="83">
        <f t="shared" si="1"/>
        <v>11.496460122510543</v>
      </c>
      <c r="E42" s="96">
        <f t="shared" si="0"/>
        <v>-575042.9</v>
      </c>
    </row>
    <row r="43" spans="1:5" s="70" customFormat="1" ht="54.75" customHeight="1">
      <c r="A43" s="9" t="s">
        <v>147</v>
      </c>
      <c r="B43" s="25">
        <v>700</v>
      </c>
      <c r="C43" s="83">
        <v>885</v>
      </c>
      <c r="D43" s="83">
        <f t="shared" si="1"/>
        <v>126.42857142857142</v>
      </c>
      <c r="E43" s="96">
        <f t="shared" si="0"/>
        <v>185</v>
      </c>
    </row>
    <row r="44" spans="1:5" s="70" customFormat="1" ht="14.25" customHeight="1">
      <c r="A44" s="9" t="s">
        <v>171</v>
      </c>
      <c r="B44" s="25"/>
      <c r="C44" s="85">
        <v>75582</v>
      </c>
      <c r="D44" s="85"/>
      <c r="E44" s="100"/>
    </row>
    <row r="45" spans="1:256" s="70" customFormat="1" ht="12.75" customHeight="1">
      <c r="A45" s="99" t="s">
        <v>172</v>
      </c>
      <c r="B45" s="25">
        <v>261153</v>
      </c>
      <c r="C45" s="85">
        <v>376495</v>
      </c>
      <c r="D45" s="85">
        <f t="shared" si="1"/>
        <v>144.16644648922278</v>
      </c>
      <c r="E45" s="100">
        <f t="shared" si="0"/>
        <v>115342</v>
      </c>
      <c r="IV45" s="70" t="s">
        <v>168</v>
      </c>
    </row>
    <row r="46" spans="1:5" ht="15" customHeight="1" thickBot="1">
      <c r="A46" s="101" t="s">
        <v>182</v>
      </c>
      <c r="B46" s="102">
        <v>260453</v>
      </c>
      <c r="C46" s="103">
        <v>301798</v>
      </c>
      <c r="D46" s="103">
        <f t="shared" si="1"/>
        <v>115.87426522251616</v>
      </c>
      <c r="E46" s="104" t="s">
        <v>184</v>
      </c>
    </row>
    <row r="47" spans="1:5" ht="21.75" customHeight="1">
      <c r="A47" s="90"/>
      <c r="B47" s="86"/>
      <c r="C47" s="87"/>
      <c r="D47" s="87"/>
      <c r="E47" s="87"/>
    </row>
    <row r="48" spans="1:5" ht="21.75" customHeight="1">
      <c r="A48" s="90"/>
      <c r="B48" s="86"/>
      <c r="C48" s="87"/>
      <c r="D48" s="87"/>
      <c r="E48" s="87"/>
    </row>
    <row r="49" spans="1:5" ht="21.75" customHeight="1">
      <c r="A49" s="90"/>
      <c r="B49" s="86"/>
      <c r="C49" s="87"/>
      <c r="D49" s="87"/>
      <c r="E49" s="87"/>
    </row>
    <row r="50" spans="1:5" ht="21.75" customHeight="1">
      <c r="A50" s="90"/>
      <c r="B50" s="86"/>
      <c r="C50" s="87"/>
      <c r="D50" s="87"/>
      <c r="E50" s="87"/>
    </row>
    <row r="51" spans="1:5" ht="21.75" customHeight="1">
      <c r="A51" s="90"/>
      <c r="B51" s="86"/>
      <c r="C51" s="87"/>
      <c r="D51" s="87"/>
      <c r="E51" s="87"/>
    </row>
    <row r="52" spans="1:5" ht="15" customHeight="1">
      <c r="A52" s="88" t="s">
        <v>479</v>
      </c>
      <c r="B52" s="89" t="s">
        <v>480</v>
      </c>
      <c r="C52" s="89" t="s">
        <v>481</v>
      </c>
      <c r="D52" s="89" t="s">
        <v>482</v>
      </c>
      <c r="E52" s="89" t="s">
        <v>483</v>
      </c>
    </row>
    <row r="53" spans="1:5" ht="18.75" customHeight="1">
      <c r="A53" s="56" t="s">
        <v>534</v>
      </c>
      <c r="B53" s="3">
        <v>13131</v>
      </c>
      <c r="C53" s="2">
        <v>7527.9</v>
      </c>
      <c r="D53" s="2">
        <f aca="true" t="shared" si="2" ref="D53:D100">C53/B53*100</f>
        <v>57.32922092757596</v>
      </c>
      <c r="E53" s="6">
        <f aca="true" t="shared" si="3" ref="E53:E100">C53-B53</f>
        <v>-5603.1</v>
      </c>
    </row>
    <row r="54" spans="1:5" ht="27.75" customHeight="1">
      <c r="A54" s="56" t="s">
        <v>538</v>
      </c>
      <c r="B54" s="3">
        <v>172</v>
      </c>
      <c r="C54" s="2">
        <v>79.8</v>
      </c>
      <c r="D54" s="2"/>
      <c r="E54" s="6">
        <f t="shared" si="3"/>
        <v>-92.2</v>
      </c>
    </row>
    <row r="55" spans="1:5" ht="15.75">
      <c r="A55" s="57" t="s">
        <v>535</v>
      </c>
      <c r="B55" s="7">
        <v>12602</v>
      </c>
      <c r="C55" s="7">
        <v>7414.1</v>
      </c>
      <c r="D55" s="2">
        <f t="shared" si="2"/>
        <v>58.83272496429138</v>
      </c>
      <c r="E55" s="6">
        <f t="shared" si="3"/>
        <v>-5187.9</v>
      </c>
    </row>
    <row r="56" spans="1:5" ht="15.75">
      <c r="A56" s="58" t="s">
        <v>536</v>
      </c>
      <c r="B56" s="17">
        <v>57</v>
      </c>
      <c r="C56" s="17">
        <v>34</v>
      </c>
      <c r="D56" s="2">
        <f t="shared" si="2"/>
        <v>59.64912280701754</v>
      </c>
      <c r="E56" s="6">
        <f t="shared" si="3"/>
        <v>-23</v>
      </c>
    </row>
    <row r="57" spans="1:5" ht="18" customHeight="1">
      <c r="A57" s="56" t="s">
        <v>537</v>
      </c>
      <c r="B57" s="3">
        <v>165</v>
      </c>
      <c r="C57" s="2">
        <v>129.5</v>
      </c>
      <c r="D57" s="2">
        <f t="shared" si="2"/>
        <v>78.48484848484848</v>
      </c>
      <c r="E57" s="6">
        <f t="shared" si="3"/>
        <v>-35.5</v>
      </c>
    </row>
    <row r="58" spans="1:5" ht="15.75" customHeight="1">
      <c r="A58" s="56" t="s">
        <v>460</v>
      </c>
      <c r="B58" s="3">
        <v>1242</v>
      </c>
      <c r="C58" s="2">
        <v>3317.2</v>
      </c>
      <c r="D58" s="2">
        <f t="shared" si="2"/>
        <v>267.085346215781</v>
      </c>
      <c r="E58" s="6">
        <f t="shared" si="3"/>
        <v>2075.2</v>
      </c>
    </row>
    <row r="59" spans="1:5" ht="15.75" customHeight="1">
      <c r="A59" s="56" t="s">
        <v>487</v>
      </c>
      <c r="B59" s="3"/>
      <c r="C59" s="2">
        <v>423.1</v>
      </c>
      <c r="D59" s="2"/>
      <c r="E59" s="6">
        <f t="shared" si="3"/>
        <v>423.1</v>
      </c>
    </row>
    <row r="60" spans="1:5" ht="27.75" customHeight="1">
      <c r="A60" s="56" t="s">
        <v>502</v>
      </c>
      <c r="B60" s="3"/>
      <c r="C60" s="2">
        <v>25.9</v>
      </c>
      <c r="D60" s="2"/>
      <c r="E60" s="6">
        <f t="shared" si="3"/>
        <v>25.9</v>
      </c>
    </row>
    <row r="61" spans="1:5" ht="38.25">
      <c r="A61" s="56" t="s">
        <v>497</v>
      </c>
      <c r="B61" s="2"/>
      <c r="C61" s="2"/>
      <c r="D61" s="2"/>
      <c r="E61" s="6"/>
    </row>
    <row r="62" spans="1:5" ht="42" customHeight="1">
      <c r="A62" s="56" t="s">
        <v>472</v>
      </c>
      <c r="B62" s="3">
        <v>941</v>
      </c>
      <c r="C62" s="2">
        <v>1805.1</v>
      </c>
      <c r="D62" s="2">
        <f t="shared" si="2"/>
        <v>191.8278427205101</v>
      </c>
      <c r="E62" s="6">
        <f t="shared" si="3"/>
        <v>864.0999999999999</v>
      </c>
    </row>
    <row r="63" spans="1:5" ht="42" customHeight="1">
      <c r="A63" s="56" t="s">
        <v>509</v>
      </c>
      <c r="B63" s="3"/>
      <c r="C63" s="2">
        <v>17.1</v>
      </c>
      <c r="D63" s="2"/>
      <c r="E63" s="6"/>
    </row>
    <row r="64" spans="1:5" ht="27.75" customHeight="1">
      <c r="A64" s="56" t="s">
        <v>508</v>
      </c>
      <c r="B64" s="17"/>
      <c r="C64" s="5"/>
      <c r="D64" s="2"/>
      <c r="E64" s="6">
        <f t="shared" si="3"/>
        <v>0</v>
      </c>
    </row>
    <row r="65" spans="1:5" ht="39" customHeight="1">
      <c r="A65" s="59" t="s">
        <v>489</v>
      </c>
      <c r="B65" s="17"/>
      <c r="C65" s="5"/>
      <c r="D65" s="2"/>
      <c r="E65" s="6"/>
    </row>
    <row r="66" spans="1:5" ht="26.25" customHeight="1">
      <c r="A66" s="59" t="s">
        <v>500</v>
      </c>
      <c r="B66" s="17"/>
      <c r="C66" s="5"/>
      <c r="D66" s="2"/>
      <c r="E66" s="6"/>
    </row>
    <row r="67" spans="1:5" ht="19.5" customHeight="1">
      <c r="A67" s="59" t="s">
        <v>490</v>
      </c>
      <c r="B67" s="17">
        <v>1376</v>
      </c>
      <c r="C67" s="5">
        <v>1702.4</v>
      </c>
      <c r="D67" s="2">
        <f t="shared" si="2"/>
        <v>123.72093023255815</v>
      </c>
      <c r="E67" s="6">
        <f t="shared" si="3"/>
        <v>326.4000000000001</v>
      </c>
    </row>
    <row r="68" spans="1:5" ht="19.5" customHeight="1">
      <c r="A68" s="59" t="s">
        <v>448</v>
      </c>
      <c r="B68" s="17"/>
      <c r="C68" s="5">
        <v>17.3</v>
      </c>
      <c r="D68" s="2"/>
      <c r="E68" s="6">
        <f t="shared" si="3"/>
        <v>17.3</v>
      </c>
    </row>
    <row r="69" spans="1:5" ht="21" customHeight="1">
      <c r="A69" s="60" t="s">
        <v>471</v>
      </c>
      <c r="B69" s="17">
        <f>B55+B12</f>
        <v>32781</v>
      </c>
      <c r="C69" s="17">
        <v>202434.7</v>
      </c>
      <c r="D69" s="2">
        <f t="shared" si="2"/>
        <v>617.5366828345689</v>
      </c>
      <c r="E69" s="6">
        <f t="shared" si="3"/>
        <v>169653.7</v>
      </c>
    </row>
    <row r="70" spans="1:5" ht="21" customHeight="1">
      <c r="A70" s="60" t="s">
        <v>473</v>
      </c>
      <c r="B70" s="17">
        <v>4537</v>
      </c>
      <c r="C70" s="5">
        <v>5675.1</v>
      </c>
      <c r="D70" s="2">
        <f t="shared" si="2"/>
        <v>125.08485783557417</v>
      </c>
      <c r="E70" s="6">
        <f t="shared" si="3"/>
        <v>1138.1000000000004</v>
      </c>
    </row>
    <row r="71" spans="1:5" s="19" customFormat="1" ht="18" customHeight="1">
      <c r="A71" s="60" t="s">
        <v>474</v>
      </c>
      <c r="B71" s="17">
        <f>SUM(B69:B70)</f>
        <v>37318</v>
      </c>
      <c r="C71" s="17">
        <v>208109.8</v>
      </c>
      <c r="D71" s="2">
        <f t="shared" si="2"/>
        <v>557.6660056809046</v>
      </c>
      <c r="E71" s="6">
        <f t="shared" si="3"/>
        <v>170791.8</v>
      </c>
    </row>
    <row r="72" spans="1:5" ht="20.25" customHeight="1">
      <c r="A72" s="61" t="s">
        <v>449</v>
      </c>
      <c r="B72" s="1">
        <v>55337.1</v>
      </c>
      <c r="C72" s="1">
        <v>55337.1</v>
      </c>
      <c r="D72" s="2">
        <f t="shared" si="2"/>
        <v>100</v>
      </c>
      <c r="E72" s="6">
        <f t="shared" si="3"/>
        <v>0</v>
      </c>
    </row>
    <row r="73" spans="1:5" ht="15.75">
      <c r="A73" s="62" t="s">
        <v>468</v>
      </c>
      <c r="B73" s="2">
        <v>8859.3</v>
      </c>
      <c r="C73" s="2">
        <v>8859.3</v>
      </c>
      <c r="D73" s="2">
        <f t="shared" si="2"/>
        <v>100</v>
      </c>
      <c r="E73" s="6">
        <f t="shared" si="3"/>
        <v>0</v>
      </c>
    </row>
    <row r="74" spans="1:5" ht="15.75">
      <c r="A74" s="63" t="s">
        <v>491</v>
      </c>
      <c r="B74" s="2">
        <v>1041.9</v>
      </c>
      <c r="C74" s="2">
        <v>1041.9</v>
      </c>
      <c r="D74" s="2">
        <f t="shared" si="2"/>
        <v>100</v>
      </c>
      <c r="E74" s="6">
        <f t="shared" si="3"/>
        <v>0</v>
      </c>
    </row>
    <row r="75" spans="1:5" ht="15" customHeight="1">
      <c r="A75" s="64" t="s">
        <v>461</v>
      </c>
      <c r="B75" s="8">
        <v>91</v>
      </c>
      <c r="C75" s="8">
        <v>91</v>
      </c>
      <c r="D75" s="2">
        <f t="shared" si="2"/>
        <v>100</v>
      </c>
      <c r="E75" s="6">
        <f t="shared" si="3"/>
        <v>0</v>
      </c>
    </row>
    <row r="76" spans="1:5" ht="16.5" customHeight="1">
      <c r="A76" s="65" t="s">
        <v>462</v>
      </c>
      <c r="B76" s="23">
        <v>184</v>
      </c>
      <c r="C76" s="23">
        <v>184</v>
      </c>
      <c r="D76" s="2">
        <f t="shared" si="2"/>
        <v>100</v>
      </c>
      <c r="E76" s="6">
        <f t="shared" si="3"/>
        <v>0</v>
      </c>
    </row>
    <row r="77" spans="1:5" ht="16.5" customHeight="1">
      <c r="A77" s="65" t="s">
        <v>475</v>
      </c>
      <c r="B77" s="23">
        <v>43</v>
      </c>
      <c r="C77" s="23">
        <v>43</v>
      </c>
      <c r="D77" s="2">
        <f t="shared" si="2"/>
        <v>100</v>
      </c>
      <c r="E77" s="6">
        <f t="shared" si="3"/>
        <v>0</v>
      </c>
    </row>
    <row r="78" spans="1:5" ht="16.5" customHeight="1">
      <c r="A78" s="65" t="s">
        <v>476</v>
      </c>
      <c r="B78" s="23">
        <v>6.9</v>
      </c>
      <c r="C78" s="23">
        <v>6.9</v>
      </c>
      <c r="D78" s="2">
        <f t="shared" si="2"/>
        <v>100</v>
      </c>
      <c r="E78" s="6">
        <f t="shared" si="3"/>
        <v>0</v>
      </c>
    </row>
    <row r="79" spans="1:5" ht="16.5" customHeight="1">
      <c r="A79" s="65" t="s">
        <v>493</v>
      </c>
      <c r="B79" s="23">
        <v>717</v>
      </c>
      <c r="C79" s="23">
        <v>717</v>
      </c>
      <c r="D79" s="2">
        <f t="shared" si="2"/>
        <v>100</v>
      </c>
      <c r="E79" s="6">
        <f t="shared" si="3"/>
        <v>0</v>
      </c>
    </row>
    <row r="80" spans="1:5" ht="18" customHeight="1">
      <c r="A80" s="66" t="s">
        <v>463</v>
      </c>
      <c r="B80" s="27">
        <v>6300.9</v>
      </c>
      <c r="C80" s="27">
        <v>6300.9</v>
      </c>
      <c r="D80" s="2">
        <f t="shared" si="2"/>
        <v>100</v>
      </c>
      <c r="E80" s="6">
        <f t="shared" si="3"/>
        <v>0</v>
      </c>
    </row>
    <row r="81" spans="1:5" ht="18.75" customHeight="1">
      <c r="A81" s="66" t="s">
        <v>495</v>
      </c>
      <c r="B81" s="27">
        <v>124.5</v>
      </c>
      <c r="C81" s="27">
        <v>124.5</v>
      </c>
      <c r="D81" s="2">
        <f t="shared" si="2"/>
        <v>100</v>
      </c>
      <c r="E81" s="6">
        <f t="shared" si="3"/>
        <v>0</v>
      </c>
    </row>
    <row r="82" spans="1:5" ht="15.75">
      <c r="A82" s="66" t="s">
        <v>498</v>
      </c>
      <c r="B82" s="23">
        <v>1020</v>
      </c>
      <c r="C82" s="23">
        <v>1020</v>
      </c>
      <c r="D82" s="2">
        <f t="shared" si="2"/>
        <v>100</v>
      </c>
      <c r="E82" s="6">
        <f t="shared" si="3"/>
        <v>0</v>
      </c>
    </row>
    <row r="83" spans="1:5" ht="15.75">
      <c r="A83" s="66" t="s">
        <v>501</v>
      </c>
      <c r="B83" s="27">
        <v>372</v>
      </c>
      <c r="C83" s="27">
        <v>372</v>
      </c>
      <c r="D83" s="2">
        <f t="shared" si="2"/>
        <v>100</v>
      </c>
      <c r="E83" s="6">
        <f t="shared" si="3"/>
        <v>0</v>
      </c>
    </row>
    <row r="84" spans="1:5" ht="15" customHeight="1">
      <c r="A84" s="67" t="s">
        <v>477</v>
      </c>
      <c r="B84" s="21">
        <v>3436</v>
      </c>
      <c r="C84" s="21">
        <v>3436</v>
      </c>
      <c r="D84" s="2">
        <f t="shared" si="2"/>
        <v>100</v>
      </c>
      <c r="E84" s="6">
        <f t="shared" si="3"/>
        <v>0</v>
      </c>
    </row>
    <row r="85" spans="1:5" ht="15.75">
      <c r="A85" s="64" t="s">
        <v>484</v>
      </c>
      <c r="B85" s="8">
        <v>1414</v>
      </c>
      <c r="C85" s="8">
        <v>1414</v>
      </c>
      <c r="D85" s="2">
        <f t="shared" si="2"/>
        <v>100</v>
      </c>
      <c r="E85" s="6">
        <f t="shared" si="3"/>
        <v>0</v>
      </c>
    </row>
    <row r="86" spans="1:5" ht="16.5" customHeight="1">
      <c r="A86" s="63" t="s">
        <v>485</v>
      </c>
      <c r="B86" s="8">
        <v>1890</v>
      </c>
      <c r="C86" s="8">
        <v>1890</v>
      </c>
      <c r="D86" s="2">
        <f t="shared" si="2"/>
        <v>100</v>
      </c>
      <c r="E86" s="6">
        <f t="shared" si="3"/>
        <v>0</v>
      </c>
    </row>
    <row r="87" spans="1:5" s="19" customFormat="1" ht="21" customHeight="1">
      <c r="A87" s="63" t="s">
        <v>486</v>
      </c>
      <c r="B87" s="23">
        <v>132</v>
      </c>
      <c r="C87" s="23">
        <v>132</v>
      </c>
      <c r="D87" s="2">
        <f t="shared" si="2"/>
        <v>100</v>
      </c>
      <c r="E87" s="6">
        <f t="shared" si="3"/>
        <v>0</v>
      </c>
    </row>
    <row r="88" spans="1:5" ht="21" customHeight="1">
      <c r="A88" s="67" t="s">
        <v>504</v>
      </c>
      <c r="B88" s="21">
        <v>41874</v>
      </c>
      <c r="C88" s="21">
        <v>41874</v>
      </c>
      <c r="D88" s="2">
        <f t="shared" si="2"/>
        <v>100</v>
      </c>
      <c r="E88" s="6">
        <f t="shared" si="3"/>
        <v>0</v>
      </c>
    </row>
    <row r="89" spans="1:5" ht="18.75" customHeight="1">
      <c r="A89" s="67" t="s">
        <v>494</v>
      </c>
      <c r="B89" s="21">
        <v>1167.8</v>
      </c>
      <c r="C89" s="21">
        <v>1167.8</v>
      </c>
      <c r="D89" s="2">
        <f t="shared" si="2"/>
        <v>100</v>
      </c>
      <c r="E89" s="6">
        <f t="shared" si="3"/>
        <v>0</v>
      </c>
    </row>
    <row r="90" spans="1:5" s="19" customFormat="1" ht="17.25" customHeight="1">
      <c r="A90" s="68" t="s">
        <v>450</v>
      </c>
      <c r="B90" s="22"/>
      <c r="C90" s="22">
        <v>832</v>
      </c>
      <c r="D90" s="2"/>
      <c r="E90" s="6">
        <f t="shared" si="3"/>
        <v>832</v>
      </c>
    </row>
    <row r="91" spans="1:5" ht="18" customHeight="1">
      <c r="A91" s="67" t="s">
        <v>469</v>
      </c>
      <c r="B91" s="21"/>
      <c r="C91" s="21">
        <v>832</v>
      </c>
      <c r="D91" s="2"/>
      <c r="E91" s="6">
        <f t="shared" si="3"/>
        <v>832</v>
      </c>
    </row>
    <row r="92" spans="1:5" s="19" customFormat="1" ht="19.5" customHeight="1">
      <c r="A92" s="67" t="s">
        <v>470</v>
      </c>
      <c r="B92" s="21"/>
      <c r="C92" s="21"/>
      <c r="D92" s="2"/>
      <c r="E92" s="6">
        <f t="shared" si="3"/>
        <v>0</v>
      </c>
    </row>
    <row r="93" spans="1:5" s="19" customFormat="1" ht="29.25" customHeight="1">
      <c r="A93" s="68" t="s">
        <v>451</v>
      </c>
      <c r="B93" s="22"/>
      <c r="C93" s="22">
        <v>1605.7</v>
      </c>
      <c r="D93" s="2"/>
      <c r="E93" s="6">
        <f t="shared" si="3"/>
        <v>1605.7</v>
      </c>
    </row>
    <row r="94" spans="1:5" ht="19.5" customHeight="1">
      <c r="A94" s="67" t="s">
        <v>478</v>
      </c>
      <c r="B94" s="21"/>
      <c r="C94" s="21">
        <v>1435</v>
      </c>
      <c r="D94" s="2"/>
      <c r="E94" s="6">
        <f t="shared" si="3"/>
        <v>1435</v>
      </c>
    </row>
    <row r="95" spans="1:5" s="19" customFormat="1" ht="32.25" customHeight="1">
      <c r="A95" s="67" t="s">
        <v>488</v>
      </c>
      <c r="B95" s="21"/>
      <c r="C95" s="21">
        <v>170.7</v>
      </c>
      <c r="D95" s="2"/>
      <c r="E95" s="6">
        <f t="shared" si="3"/>
        <v>170.7</v>
      </c>
    </row>
    <row r="96" spans="1:5" ht="15.75">
      <c r="A96" s="68" t="s">
        <v>452</v>
      </c>
      <c r="B96" s="22">
        <v>230589.1</v>
      </c>
      <c r="C96" s="22">
        <v>265884.6</v>
      </c>
      <c r="D96" s="2">
        <f t="shared" si="2"/>
        <v>115.3066645387835</v>
      </c>
      <c r="E96" s="6">
        <f t="shared" si="3"/>
        <v>35295.49999999997</v>
      </c>
    </row>
    <row r="97" spans="1:5" ht="15.75">
      <c r="A97" s="67" t="s">
        <v>453</v>
      </c>
      <c r="B97" s="21">
        <v>10123</v>
      </c>
      <c r="C97" s="21"/>
      <c r="D97" s="2">
        <f t="shared" si="2"/>
        <v>0</v>
      </c>
      <c r="E97" s="6">
        <f t="shared" si="3"/>
        <v>-10123</v>
      </c>
    </row>
    <row r="98" spans="1:5" ht="15.75">
      <c r="A98" s="68" t="s">
        <v>452</v>
      </c>
      <c r="B98" s="22">
        <v>243757.1</v>
      </c>
      <c r="C98" s="22">
        <v>265884.6</v>
      </c>
      <c r="D98" s="2">
        <f t="shared" si="2"/>
        <v>109.07768430129829</v>
      </c>
      <c r="E98" s="6">
        <f t="shared" si="3"/>
        <v>22127.49999999997</v>
      </c>
    </row>
    <row r="99" spans="1:5" ht="15.75">
      <c r="A99" s="67" t="s">
        <v>454</v>
      </c>
      <c r="B99" s="21">
        <v>3792.2</v>
      </c>
      <c r="C99" s="21">
        <v>3792.2</v>
      </c>
      <c r="D99" s="2">
        <f t="shared" si="2"/>
        <v>100</v>
      </c>
      <c r="E99" s="6">
        <f t="shared" si="3"/>
        <v>0</v>
      </c>
    </row>
    <row r="100" spans="1:5" ht="15.75">
      <c r="A100" s="68" t="s">
        <v>455</v>
      </c>
      <c r="B100" s="28">
        <v>247549.3</v>
      </c>
      <c r="C100" s="22">
        <v>269676.8</v>
      </c>
      <c r="D100" s="2">
        <f t="shared" si="2"/>
        <v>108.93862353882642</v>
      </c>
      <c r="E100" s="6">
        <f t="shared" si="3"/>
        <v>22127.5</v>
      </c>
    </row>
    <row r="101" ht="12.75">
      <c r="A101" s="20" t="s">
        <v>505</v>
      </c>
    </row>
    <row r="102" ht="12.75">
      <c r="A102" s="20"/>
    </row>
    <row r="103" spans="1:3" ht="12.75">
      <c r="A103" s="38"/>
      <c r="B103" s="19"/>
      <c r="C103" s="19"/>
    </row>
    <row r="104" spans="1:3" ht="12.75">
      <c r="A104" s="38"/>
      <c r="B104" s="19"/>
      <c r="C104" s="19"/>
    </row>
    <row r="105" spans="1:3" ht="12.75">
      <c r="A105" s="38" t="s">
        <v>505</v>
      </c>
      <c r="B105" s="19"/>
      <c r="C105" s="19"/>
    </row>
    <row r="106" ht="12.75">
      <c r="A106" s="20"/>
    </row>
    <row r="107" ht="12.75">
      <c r="A107" s="20"/>
    </row>
    <row r="111" ht="15" customHeight="1"/>
    <row r="117" ht="12" customHeight="1"/>
    <row r="119" ht="12.75" customHeight="1"/>
  </sheetData>
  <mergeCells count="3">
    <mergeCell ref="A1:E1"/>
    <mergeCell ref="A2:E2"/>
    <mergeCell ref="A3:E3"/>
  </mergeCells>
  <printOptions/>
  <pageMargins left="0.3937007874015748" right="0" top="0.3937007874015748" bottom="0.1968503937007874" header="0.5118110236220472" footer="0.5118110236220472"/>
  <pageSetup fitToHeight="2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22">
      <selection activeCell="B49" sqref="B49:B50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2.25390625" style="0" customWidth="1"/>
  </cols>
  <sheetData>
    <row r="1" spans="1:6" ht="15">
      <c r="A1" s="739" t="s">
        <v>255</v>
      </c>
      <c r="B1" s="739"/>
      <c r="C1" s="739"/>
      <c r="D1" s="739"/>
      <c r="E1" s="739"/>
      <c r="F1" s="739"/>
    </row>
    <row r="2" ht="13.5" thickBot="1"/>
    <row r="3" spans="1:6" ht="39" thickBot="1">
      <c r="A3" s="361"/>
      <c r="B3" s="347"/>
      <c r="C3" s="348" t="s">
        <v>256</v>
      </c>
      <c r="D3" s="348" t="s">
        <v>257</v>
      </c>
      <c r="E3" s="348" t="s">
        <v>465</v>
      </c>
      <c r="F3" s="349" t="s">
        <v>209</v>
      </c>
    </row>
    <row r="4" spans="1:6" ht="13.5" thickBot="1">
      <c r="A4" s="740" t="s">
        <v>258</v>
      </c>
      <c r="B4" s="731"/>
      <c r="C4" s="731"/>
      <c r="D4" s="731"/>
      <c r="E4" s="731"/>
      <c r="F4" s="732"/>
    </row>
    <row r="5" spans="1:6" s="449" customFormat="1" ht="12.75">
      <c r="A5" s="446" t="s">
        <v>111</v>
      </c>
      <c r="B5" s="226" t="s">
        <v>539</v>
      </c>
      <c r="C5" s="362">
        <f>C6+C7+C8+C9</f>
        <v>21764.7</v>
      </c>
      <c r="D5" s="362">
        <f>D6+D7+D8+D9</f>
        <v>16303.900000000001</v>
      </c>
      <c r="E5" s="362">
        <f>D5/C5*100</f>
        <v>74.9098310567111</v>
      </c>
      <c r="F5" s="363">
        <f aca="true" t="shared" si="0" ref="F5:F43">D5-C5</f>
        <v>-5460.799999999999</v>
      </c>
    </row>
    <row r="6" spans="1:6" ht="12.75">
      <c r="A6" s="382" t="s">
        <v>185</v>
      </c>
      <c r="B6" s="444" t="s">
        <v>186</v>
      </c>
      <c r="C6" s="371">
        <v>232.3</v>
      </c>
      <c r="D6" s="372">
        <v>152.2</v>
      </c>
      <c r="E6" s="371">
        <f>D6/C6*100</f>
        <v>65.51872578562204</v>
      </c>
      <c r="F6" s="445">
        <f t="shared" si="0"/>
        <v>-80.10000000000002</v>
      </c>
    </row>
    <row r="7" spans="1:6" ht="25.5">
      <c r="A7" s="382" t="s">
        <v>112</v>
      </c>
      <c r="B7" s="444" t="s">
        <v>541</v>
      </c>
      <c r="C7" s="371">
        <v>351.9</v>
      </c>
      <c r="D7" s="372">
        <v>294</v>
      </c>
      <c r="E7" s="371">
        <f>D7/C7*100</f>
        <v>83.54646206308611</v>
      </c>
      <c r="F7" s="445">
        <f t="shared" si="0"/>
        <v>-57.89999999999998</v>
      </c>
    </row>
    <row r="8" spans="1:6" ht="12.75">
      <c r="A8" s="382" t="s">
        <v>113</v>
      </c>
      <c r="B8" s="444" t="s">
        <v>542</v>
      </c>
      <c r="C8" s="371">
        <v>21180.5</v>
      </c>
      <c r="D8" s="372">
        <v>15857.7</v>
      </c>
      <c r="E8" s="371">
        <f>D8/C8*100</f>
        <v>74.86933736219636</v>
      </c>
      <c r="F8" s="445">
        <f t="shared" si="0"/>
        <v>-5322.799999999999</v>
      </c>
    </row>
    <row r="9" spans="1:6" ht="13.5" thickBot="1">
      <c r="A9" s="382" t="s">
        <v>115</v>
      </c>
      <c r="B9" s="444" t="s">
        <v>109</v>
      </c>
      <c r="C9" s="371">
        <v>0</v>
      </c>
      <c r="D9" s="372">
        <v>0</v>
      </c>
      <c r="E9" s="371">
        <v>0</v>
      </c>
      <c r="F9" s="445">
        <f t="shared" si="0"/>
        <v>0</v>
      </c>
    </row>
    <row r="10" spans="1:6" s="449" customFormat="1" ht="25.5">
      <c r="A10" s="446" t="s">
        <v>119</v>
      </c>
      <c r="B10" s="226" t="s">
        <v>540</v>
      </c>
      <c r="C10" s="362">
        <f>C11+C12</f>
        <v>1239</v>
      </c>
      <c r="D10" s="367">
        <f>D11+D12</f>
        <v>1036.4</v>
      </c>
      <c r="E10" s="362">
        <f>D10/C10*100</f>
        <v>83.64810330912027</v>
      </c>
      <c r="F10" s="363">
        <f t="shared" si="0"/>
        <v>-202.5999999999999</v>
      </c>
    </row>
    <row r="11" spans="1:6" ht="12.75">
      <c r="A11" s="382" t="s">
        <v>120</v>
      </c>
      <c r="B11" s="444" t="s">
        <v>544</v>
      </c>
      <c r="C11" s="371">
        <v>737.3</v>
      </c>
      <c r="D11" s="372">
        <v>516.4</v>
      </c>
      <c r="E11" s="371">
        <f>D11/C11*100</f>
        <v>70.03933270039333</v>
      </c>
      <c r="F11" s="445">
        <f t="shared" si="0"/>
        <v>-220.89999999999998</v>
      </c>
    </row>
    <row r="12" spans="1:6" ht="13.5" thickBot="1">
      <c r="A12" s="383" t="s">
        <v>189</v>
      </c>
      <c r="B12" s="447" t="s">
        <v>190</v>
      </c>
      <c r="C12" s="373">
        <v>501.7</v>
      </c>
      <c r="D12" s="374">
        <v>520</v>
      </c>
      <c r="E12" s="373">
        <f>D12/C12*100</f>
        <v>103.64759816623481</v>
      </c>
      <c r="F12" s="448">
        <f t="shared" si="0"/>
        <v>18.30000000000001</v>
      </c>
    </row>
    <row r="13" spans="1:6" s="449" customFormat="1" ht="12.75">
      <c r="A13" s="446" t="s">
        <v>121</v>
      </c>
      <c r="B13" s="226" t="s">
        <v>158</v>
      </c>
      <c r="C13" s="362">
        <f>C14+C15+C16</f>
        <v>1580.5</v>
      </c>
      <c r="D13" s="367">
        <f>D14+D15+D16</f>
        <v>918.6</v>
      </c>
      <c r="E13" s="362">
        <f>D13/C13*100</f>
        <v>58.12084783296425</v>
      </c>
      <c r="F13" s="363">
        <f t="shared" si="0"/>
        <v>-661.9</v>
      </c>
    </row>
    <row r="14" spans="1:6" ht="12.75">
      <c r="A14" s="382" t="s">
        <v>191</v>
      </c>
      <c r="B14" s="163" t="s">
        <v>192</v>
      </c>
      <c r="C14" s="371">
        <v>0</v>
      </c>
      <c r="D14" s="372">
        <v>0</v>
      </c>
      <c r="E14" s="371">
        <v>0</v>
      </c>
      <c r="F14" s="445">
        <f t="shared" si="0"/>
        <v>0</v>
      </c>
    </row>
    <row r="15" spans="1:6" ht="12.75">
      <c r="A15" s="382" t="s">
        <v>122</v>
      </c>
      <c r="B15" s="163" t="s">
        <v>100</v>
      </c>
      <c r="C15" s="371">
        <v>1580.5</v>
      </c>
      <c r="D15" s="372">
        <v>918.6</v>
      </c>
      <c r="E15" s="371">
        <f>D15/C15*100</f>
        <v>58.12084783296425</v>
      </c>
      <c r="F15" s="445">
        <f t="shared" si="0"/>
        <v>-661.9</v>
      </c>
    </row>
    <row r="16" spans="1:6" ht="13.5" thickBot="1">
      <c r="A16" s="383" t="s">
        <v>123</v>
      </c>
      <c r="B16" s="231" t="s">
        <v>101</v>
      </c>
      <c r="C16" s="373">
        <v>0</v>
      </c>
      <c r="D16" s="374">
        <v>0</v>
      </c>
      <c r="E16" s="373">
        <v>0</v>
      </c>
      <c r="F16" s="448">
        <f t="shared" si="0"/>
        <v>0</v>
      </c>
    </row>
    <row r="17" spans="1:6" s="449" customFormat="1" ht="12.75">
      <c r="A17" s="446" t="s">
        <v>124</v>
      </c>
      <c r="B17" s="226" t="s">
        <v>456</v>
      </c>
      <c r="C17" s="362">
        <f>C18+C19+C20</f>
        <v>14936.2</v>
      </c>
      <c r="D17" s="367">
        <f>D18+D19+D20</f>
        <v>7165</v>
      </c>
      <c r="E17" s="362">
        <f>D17/C17*100</f>
        <v>47.97070205273094</v>
      </c>
      <c r="F17" s="363">
        <f t="shared" si="0"/>
        <v>-7771.200000000001</v>
      </c>
    </row>
    <row r="18" spans="1:6" ht="12.75">
      <c r="A18" s="382" t="s">
        <v>125</v>
      </c>
      <c r="B18" s="444" t="s">
        <v>545</v>
      </c>
      <c r="C18" s="371">
        <v>466.7</v>
      </c>
      <c r="D18" s="372">
        <v>0</v>
      </c>
      <c r="E18" s="371">
        <v>0</v>
      </c>
      <c r="F18" s="445">
        <f t="shared" si="0"/>
        <v>-466.7</v>
      </c>
    </row>
    <row r="19" spans="1:6" ht="12.75">
      <c r="A19" s="382" t="s">
        <v>126</v>
      </c>
      <c r="B19" s="444" t="s">
        <v>546</v>
      </c>
      <c r="C19" s="371">
        <v>13069.5</v>
      </c>
      <c r="D19" s="372">
        <v>7165</v>
      </c>
      <c r="E19" s="371">
        <f>D19/C19*100</f>
        <v>54.82229618577604</v>
      </c>
      <c r="F19" s="445">
        <f t="shared" si="0"/>
        <v>-5904.5</v>
      </c>
    </row>
    <row r="20" spans="1:6" ht="26.25" thickBot="1">
      <c r="A20" s="383" t="s">
        <v>127</v>
      </c>
      <c r="B20" s="447" t="s">
        <v>91</v>
      </c>
      <c r="C20" s="373">
        <v>1400</v>
      </c>
      <c r="D20" s="374">
        <v>0</v>
      </c>
      <c r="E20" s="373">
        <v>0</v>
      </c>
      <c r="F20" s="448">
        <f t="shared" si="0"/>
        <v>-1400</v>
      </c>
    </row>
    <row r="21" spans="1:6" s="449" customFormat="1" ht="12.75">
      <c r="A21" s="446" t="s">
        <v>128</v>
      </c>
      <c r="B21" s="229" t="s">
        <v>503</v>
      </c>
      <c r="C21" s="362">
        <f>C22</f>
        <v>33.3</v>
      </c>
      <c r="D21" s="367">
        <f>D22</f>
        <v>3.9</v>
      </c>
      <c r="E21" s="362">
        <v>0</v>
      </c>
      <c r="F21" s="363">
        <f t="shared" si="0"/>
        <v>-29.4</v>
      </c>
    </row>
    <row r="22" spans="1:6" ht="13.5" thickBot="1">
      <c r="A22" s="383" t="s">
        <v>129</v>
      </c>
      <c r="B22" s="231" t="s">
        <v>110</v>
      </c>
      <c r="C22" s="373">
        <v>33.3</v>
      </c>
      <c r="D22" s="374">
        <v>3.9</v>
      </c>
      <c r="E22" s="373">
        <v>0</v>
      </c>
      <c r="F22" s="448">
        <f t="shared" si="0"/>
        <v>-29.4</v>
      </c>
    </row>
    <row r="23" spans="1:6" s="449" customFormat="1" ht="12.75">
      <c r="A23" s="446" t="s">
        <v>130</v>
      </c>
      <c r="B23" s="229" t="s">
        <v>457</v>
      </c>
      <c r="C23" s="362">
        <f>C24+C25+C26+C27+C28</f>
        <v>40992.3</v>
      </c>
      <c r="D23" s="367">
        <f>D24+D25+D26+D27+D28</f>
        <v>29639.800000000003</v>
      </c>
      <c r="E23" s="362">
        <f aca="true" t="shared" si="1" ref="E23:E40">D23/C23*100</f>
        <v>72.30577449911326</v>
      </c>
      <c r="F23" s="363">
        <f t="shared" si="0"/>
        <v>-11352.5</v>
      </c>
    </row>
    <row r="24" spans="1:6" ht="12.75">
      <c r="A24" s="382" t="s">
        <v>131</v>
      </c>
      <c r="B24" s="163" t="s">
        <v>92</v>
      </c>
      <c r="C24" s="371">
        <v>18027.3</v>
      </c>
      <c r="D24" s="372">
        <v>12666.2</v>
      </c>
      <c r="E24" s="371">
        <f t="shared" si="1"/>
        <v>70.26121493512618</v>
      </c>
      <c r="F24" s="445">
        <f t="shared" si="0"/>
        <v>-5361.0999999999985</v>
      </c>
    </row>
    <row r="25" spans="1:6" ht="12.75">
      <c r="A25" s="382" t="s">
        <v>132</v>
      </c>
      <c r="B25" s="163" t="s">
        <v>93</v>
      </c>
      <c r="C25" s="371">
        <v>17290</v>
      </c>
      <c r="D25" s="372">
        <v>13454.2</v>
      </c>
      <c r="E25" s="371">
        <f t="shared" si="1"/>
        <v>77.81492192018509</v>
      </c>
      <c r="F25" s="445">
        <f t="shared" si="0"/>
        <v>-3835.7999999999993</v>
      </c>
    </row>
    <row r="26" spans="1:6" ht="12.75">
      <c r="A26" s="382" t="s">
        <v>133</v>
      </c>
      <c r="B26" s="163" t="s">
        <v>94</v>
      </c>
      <c r="C26" s="371">
        <v>229.1</v>
      </c>
      <c r="D26" s="372">
        <v>175.7</v>
      </c>
      <c r="E26" s="371">
        <f t="shared" si="1"/>
        <v>76.69140113487559</v>
      </c>
      <c r="F26" s="445">
        <f t="shared" si="0"/>
        <v>-53.400000000000006</v>
      </c>
    </row>
    <row r="27" spans="1:6" ht="12.75">
      <c r="A27" s="382" t="s">
        <v>134</v>
      </c>
      <c r="B27" s="163" t="s">
        <v>95</v>
      </c>
      <c r="C27" s="371">
        <v>945.3</v>
      </c>
      <c r="D27" s="372">
        <v>67.9</v>
      </c>
      <c r="E27" s="371">
        <f t="shared" si="1"/>
        <v>7.182904897916006</v>
      </c>
      <c r="F27" s="445">
        <f t="shared" si="0"/>
        <v>-877.4</v>
      </c>
    </row>
    <row r="28" spans="1:6" ht="13.5" thickBot="1">
      <c r="A28" s="383" t="s">
        <v>135</v>
      </c>
      <c r="B28" s="231" t="s">
        <v>107</v>
      </c>
      <c r="C28" s="373">
        <v>4500.6</v>
      </c>
      <c r="D28" s="374">
        <v>3275.8</v>
      </c>
      <c r="E28" s="373">
        <f t="shared" si="1"/>
        <v>72.78585077545216</v>
      </c>
      <c r="F28" s="448">
        <f t="shared" si="0"/>
        <v>-1224.8000000000002</v>
      </c>
    </row>
    <row r="29" spans="1:6" s="449" customFormat="1" ht="12.75">
      <c r="A29" s="446" t="s">
        <v>136</v>
      </c>
      <c r="B29" s="229" t="s">
        <v>467</v>
      </c>
      <c r="C29" s="362">
        <f>C30+C31+C32</f>
        <v>13376.600000000002</v>
      </c>
      <c r="D29" s="367">
        <f>D30+D31+D32</f>
        <v>10374.4</v>
      </c>
      <c r="E29" s="362">
        <f t="shared" si="1"/>
        <v>77.55632971009075</v>
      </c>
      <c r="F29" s="363">
        <f t="shared" si="0"/>
        <v>-3002.2000000000025</v>
      </c>
    </row>
    <row r="30" spans="1:6" ht="12.75">
      <c r="A30" s="382" t="s">
        <v>137</v>
      </c>
      <c r="B30" s="163" t="s">
        <v>106</v>
      </c>
      <c r="C30" s="371">
        <v>12262.2</v>
      </c>
      <c r="D30" s="372">
        <v>9465</v>
      </c>
      <c r="E30" s="371">
        <f t="shared" si="1"/>
        <v>77.18843274453198</v>
      </c>
      <c r="F30" s="445">
        <f t="shared" si="0"/>
        <v>-2797.2000000000007</v>
      </c>
    </row>
    <row r="31" spans="1:6" ht="12.75">
      <c r="A31" s="382" t="s">
        <v>138</v>
      </c>
      <c r="B31" s="163" t="s">
        <v>96</v>
      </c>
      <c r="C31" s="371">
        <v>937.7</v>
      </c>
      <c r="D31" s="372">
        <v>803.4</v>
      </c>
      <c r="E31" s="371">
        <f t="shared" si="1"/>
        <v>85.67772208595498</v>
      </c>
      <c r="F31" s="445">
        <f t="shared" si="0"/>
        <v>-134.30000000000007</v>
      </c>
    </row>
    <row r="32" spans="1:6" ht="13.5" thickBot="1">
      <c r="A32" s="383" t="s">
        <v>139</v>
      </c>
      <c r="B32" s="231" t="s">
        <v>97</v>
      </c>
      <c r="C32" s="373">
        <v>176.7</v>
      </c>
      <c r="D32" s="374">
        <v>106</v>
      </c>
      <c r="E32" s="373">
        <f t="shared" si="1"/>
        <v>59.98868138087153</v>
      </c>
      <c r="F32" s="448">
        <f t="shared" si="0"/>
        <v>-70.69999999999999</v>
      </c>
    </row>
    <row r="33" spans="1:6" s="449" customFormat="1" ht="12.75">
      <c r="A33" s="446" t="s">
        <v>169</v>
      </c>
      <c r="B33" s="229" t="s">
        <v>152</v>
      </c>
      <c r="C33" s="362">
        <f>C34+C35</f>
        <v>25456.1</v>
      </c>
      <c r="D33" s="367">
        <f>D34+D35</f>
        <v>18794.6</v>
      </c>
      <c r="E33" s="362">
        <f t="shared" si="1"/>
        <v>73.8314195811613</v>
      </c>
      <c r="F33" s="363">
        <f t="shared" si="0"/>
        <v>-6661.5</v>
      </c>
    </row>
    <row r="34" spans="1:6" ht="12.75">
      <c r="A34" s="382" t="s">
        <v>140</v>
      </c>
      <c r="B34" s="163" t="s">
        <v>98</v>
      </c>
      <c r="C34" s="371">
        <v>24656.1</v>
      </c>
      <c r="D34" s="372">
        <v>18155.8</v>
      </c>
      <c r="E34" s="371">
        <f t="shared" si="1"/>
        <v>73.63613872429136</v>
      </c>
      <c r="F34" s="445">
        <f t="shared" si="0"/>
        <v>-6500.299999999999</v>
      </c>
    </row>
    <row r="35" spans="1:6" ht="13.5" thickBot="1">
      <c r="A35" s="383" t="s">
        <v>141</v>
      </c>
      <c r="B35" s="231" t="s">
        <v>99</v>
      </c>
      <c r="C35" s="373">
        <v>800</v>
      </c>
      <c r="D35" s="374">
        <v>638.8</v>
      </c>
      <c r="E35" s="373">
        <f t="shared" si="1"/>
        <v>79.85</v>
      </c>
      <c r="F35" s="448">
        <f t="shared" si="0"/>
        <v>-161.20000000000005</v>
      </c>
    </row>
    <row r="36" spans="1:6" s="449" customFormat="1" ht="12.75">
      <c r="A36" s="446" t="s">
        <v>142</v>
      </c>
      <c r="B36" s="229" t="s">
        <v>458</v>
      </c>
      <c r="C36" s="362">
        <f>C37+C38+C39+C40+C41</f>
        <v>2115</v>
      </c>
      <c r="D36" s="367">
        <f>D37+D38+D39+D40+D41</f>
        <v>1522.2</v>
      </c>
      <c r="E36" s="362">
        <f t="shared" si="1"/>
        <v>71.97163120567376</v>
      </c>
      <c r="F36" s="363">
        <f t="shared" si="0"/>
        <v>-592.8</v>
      </c>
    </row>
    <row r="37" spans="1:6" ht="12.75">
      <c r="A37" s="382" t="s">
        <v>143</v>
      </c>
      <c r="B37" s="163" t="s">
        <v>102</v>
      </c>
      <c r="C37" s="371">
        <v>551.7</v>
      </c>
      <c r="D37" s="372">
        <v>368.8</v>
      </c>
      <c r="E37" s="371">
        <f t="shared" si="1"/>
        <v>66.8479245967011</v>
      </c>
      <c r="F37" s="445">
        <f t="shared" si="0"/>
        <v>-182.90000000000003</v>
      </c>
    </row>
    <row r="38" spans="1:6" ht="12.75">
      <c r="A38" s="382" t="s">
        <v>144</v>
      </c>
      <c r="B38" s="163" t="s">
        <v>103</v>
      </c>
      <c r="C38" s="371">
        <v>77.6</v>
      </c>
      <c r="D38" s="372">
        <v>54.7</v>
      </c>
      <c r="E38" s="371">
        <f t="shared" si="1"/>
        <v>70.4896907216495</v>
      </c>
      <c r="F38" s="445">
        <f t="shared" si="0"/>
        <v>-22.89999999999999</v>
      </c>
    </row>
    <row r="39" spans="1:6" ht="12.75">
      <c r="A39" s="382" t="s">
        <v>118</v>
      </c>
      <c r="B39" s="163" t="s">
        <v>153</v>
      </c>
      <c r="C39" s="371">
        <v>168.5</v>
      </c>
      <c r="D39" s="372">
        <v>70.2</v>
      </c>
      <c r="E39" s="371">
        <f t="shared" si="1"/>
        <v>41.66172106824926</v>
      </c>
      <c r="F39" s="445">
        <f t="shared" si="0"/>
        <v>-98.3</v>
      </c>
    </row>
    <row r="40" spans="1:6" ht="12.75">
      <c r="A40" s="382" t="s">
        <v>117</v>
      </c>
      <c r="B40" s="163" t="s">
        <v>243</v>
      </c>
      <c r="C40" s="371">
        <v>1317.2</v>
      </c>
      <c r="D40" s="372">
        <v>1028.5</v>
      </c>
      <c r="E40" s="371">
        <f t="shared" si="1"/>
        <v>78.08229577892499</v>
      </c>
      <c r="F40" s="445">
        <f t="shared" si="0"/>
        <v>-288.70000000000005</v>
      </c>
    </row>
    <row r="41" spans="1:6" ht="13.5" thickBot="1">
      <c r="A41" s="383" t="s">
        <v>116</v>
      </c>
      <c r="B41" s="231" t="s">
        <v>104</v>
      </c>
      <c r="C41" s="373">
        <v>0</v>
      </c>
      <c r="D41" s="374">
        <v>0</v>
      </c>
      <c r="E41" s="373">
        <v>0</v>
      </c>
      <c r="F41" s="448">
        <f t="shared" si="0"/>
        <v>0</v>
      </c>
    </row>
    <row r="42" spans="1:6" ht="13.5" thickBot="1">
      <c r="A42" s="222" t="s">
        <v>196</v>
      </c>
      <c r="B42" s="175" t="s">
        <v>105</v>
      </c>
      <c r="C42" s="377">
        <f>C5+C10+C13+C17+C21+C23+C29+C33+C36</f>
        <v>121493.70000000001</v>
      </c>
      <c r="D42" s="378">
        <f>D5+D10+D13+D17+D21+D23+D29+D33+D36</f>
        <v>85758.8</v>
      </c>
      <c r="E42" s="377">
        <f>D42/C42*100</f>
        <v>70.58703455405507</v>
      </c>
      <c r="F42" s="379">
        <f t="shared" si="0"/>
        <v>-35734.90000000001</v>
      </c>
    </row>
    <row r="43" spans="1:6" s="449" customFormat="1" ht="13.5" thickBot="1">
      <c r="A43" s="450" t="s">
        <v>197</v>
      </c>
      <c r="B43" s="199" t="s">
        <v>193</v>
      </c>
      <c r="C43" s="384">
        <v>-36894.6</v>
      </c>
      <c r="D43" s="385">
        <v>-15482.2</v>
      </c>
      <c r="E43" s="384">
        <f>D43/C43*100</f>
        <v>41.96332254584682</v>
      </c>
      <c r="F43" s="386">
        <f t="shared" si="0"/>
        <v>21412.399999999998</v>
      </c>
    </row>
    <row r="44" spans="1:6" ht="13.5">
      <c r="A44" s="358"/>
      <c r="B44" s="451" t="s">
        <v>242</v>
      </c>
      <c r="C44" s="360"/>
      <c r="D44" s="360"/>
      <c r="E44" s="360"/>
      <c r="F44" s="360"/>
    </row>
    <row r="45" spans="1:6" ht="12.75">
      <c r="A45" s="358"/>
      <c r="B45" s="204"/>
      <c r="C45" s="360"/>
      <c r="D45" s="360"/>
      <c r="E45" s="360"/>
      <c r="F45" s="360"/>
    </row>
    <row r="46" spans="1:6" ht="12.75">
      <c r="A46" s="358"/>
      <c r="B46" s="204"/>
      <c r="C46" s="360"/>
      <c r="D46" s="360"/>
      <c r="E46" s="360"/>
      <c r="F46" s="360"/>
    </row>
    <row r="47" spans="1:6" ht="12.75">
      <c r="A47" s="358"/>
      <c r="B47" s="177"/>
      <c r="C47" s="153"/>
      <c r="D47" s="153"/>
      <c r="E47" s="360"/>
      <c r="F47" s="360"/>
    </row>
    <row r="48" spans="1:6" ht="12.75">
      <c r="A48" s="358"/>
      <c r="B48" s="177"/>
      <c r="C48" s="153"/>
      <c r="D48" s="153"/>
      <c r="E48" s="360"/>
      <c r="F48" s="360"/>
    </row>
    <row r="49" spans="1:6" ht="12.75">
      <c r="A49" s="358"/>
      <c r="B49" s="204"/>
      <c r="C49" s="360"/>
      <c r="D49" s="360"/>
      <c r="E49" s="360"/>
      <c r="F49" s="360"/>
    </row>
    <row r="50" spans="1:6" ht="12.75">
      <c r="A50" s="358"/>
      <c r="B50" s="204"/>
      <c r="C50" s="360"/>
      <c r="D50" s="360"/>
      <c r="E50" s="360"/>
      <c r="F50" s="360"/>
    </row>
    <row r="51" spans="1:6" ht="12.75">
      <c r="A51" s="358"/>
      <c r="B51" s="177"/>
      <c r="C51" s="153"/>
      <c r="D51" s="153"/>
      <c r="E51" s="360"/>
      <c r="F51" s="360"/>
    </row>
    <row r="52" spans="1:6" ht="12.75">
      <c r="A52" s="358"/>
      <c r="B52" s="177"/>
      <c r="C52" s="153"/>
      <c r="D52" s="153"/>
      <c r="E52" s="360"/>
      <c r="F52" s="360"/>
    </row>
    <row r="53" spans="1:6" ht="12.75">
      <c r="A53" s="358"/>
      <c r="B53" s="177"/>
      <c r="C53" s="153"/>
      <c r="D53" s="153"/>
      <c r="E53" s="360"/>
      <c r="F53" s="360"/>
    </row>
    <row r="54" spans="1:6" ht="12.75">
      <c r="A54" s="358"/>
      <c r="B54" s="204"/>
      <c r="C54" s="397"/>
      <c r="D54" s="360"/>
      <c r="E54" s="360"/>
      <c r="F54" s="360"/>
    </row>
  </sheetData>
  <mergeCells count="2">
    <mergeCell ref="A1:F1"/>
    <mergeCell ref="A4:F4"/>
  </mergeCells>
  <printOptions/>
  <pageMargins left="0.55" right="0.36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50">
      <selection activeCell="D38" sqref="D38"/>
    </sheetView>
  </sheetViews>
  <sheetFormatPr defaultColWidth="9.00390625" defaultRowHeight="12.75"/>
  <cols>
    <col min="1" max="1" width="6.125" style="0" customWidth="1"/>
    <col min="2" max="2" width="44.25390625" style="0" customWidth="1"/>
    <col min="6" max="6" width="9.75390625" style="0" customWidth="1"/>
  </cols>
  <sheetData>
    <row r="1" spans="1:6" ht="43.5" customHeight="1" thickBot="1">
      <c r="A1" s="457"/>
      <c r="B1" s="458"/>
      <c r="C1" s="459" t="s">
        <v>259</v>
      </c>
      <c r="D1" s="459" t="s">
        <v>260</v>
      </c>
      <c r="E1" s="459" t="s">
        <v>465</v>
      </c>
      <c r="F1" s="460" t="s">
        <v>209</v>
      </c>
    </row>
    <row r="2" spans="1:6" ht="18" customHeight="1" thickBot="1">
      <c r="A2" s="740" t="s">
        <v>261</v>
      </c>
      <c r="B2" s="731"/>
      <c r="C2" s="731"/>
      <c r="D2" s="731"/>
      <c r="E2" s="731"/>
      <c r="F2" s="732"/>
    </row>
    <row r="3" spans="1:6" ht="18" customHeight="1" thickBot="1">
      <c r="A3" s="422" t="s">
        <v>479</v>
      </c>
      <c r="B3" s="423" t="s">
        <v>480</v>
      </c>
      <c r="C3" s="424">
        <v>3</v>
      </c>
      <c r="D3" s="425">
        <v>4</v>
      </c>
      <c r="E3" s="425">
        <v>5</v>
      </c>
      <c r="F3" s="426">
        <v>6</v>
      </c>
    </row>
    <row r="4" spans="1:6" ht="20.25" customHeight="1">
      <c r="A4" s="419" t="s">
        <v>111</v>
      </c>
      <c r="B4" s="420" t="s">
        <v>539</v>
      </c>
      <c r="C4" s="421">
        <f>C5+C6+C7+C9+C10+C8</f>
        <v>22408.5</v>
      </c>
      <c r="D4" s="407">
        <f>D5+D6+D7+D9+D10+D8</f>
        <v>20681.800000000003</v>
      </c>
      <c r="E4" s="407">
        <f>D4/C4*100</f>
        <v>92.29444184126561</v>
      </c>
      <c r="F4" s="408">
        <f aca="true" t="shared" si="0" ref="F4:F44">D4-C4</f>
        <v>-1726.699999999997</v>
      </c>
    </row>
    <row r="5" spans="1:6" ht="15.75" customHeight="1">
      <c r="A5" s="413" t="s">
        <v>185</v>
      </c>
      <c r="B5" s="415" t="s">
        <v>186</v>
      </c>
      <c r="C5" s="410">
        <v>232.3</v>
      </c>
      <c r="D5" s="400">
        <v>183.1</v>
      </c>
      <c r="E5" s="400">
        <f>D5/C5*100</f>
        <v>78.82049074472664</v>
      </c>
      <c r="F5" s="404">
        <f t="shared" si="0"/>
        <v>-49.20000000000002</v>
      </c>
    </row>
    <row r="6" spans="1:6" ht="27" customHeight="1">
      <c r="A6" s="413" t="s">
        <v>112</v>
      </c>
      <c r="B6" s="415" t="s">
        <v>541</v>
      </c>
      <c r="C6" s="410">
        <v>358.3</v>
      </c>
      <c r="D6" s="400">
        <v>358.3</v>
      </c>
      <c r="E6" s="400">
        <f>D6/C6*100</f>
        <v>100</v>
      </c>
      <c r="F6" s="404">
        <f t="shared" si="0"/>
        <v>0</v>
      </c>
    </row>
    <row r="7" spans="1:6" ht="18.75" customHeight="1">
      <c r="A7" s="413" t="s">
        <v>113</v>
      </c>
      <c r="B7" s="415" t="s">
        <v>542</v>
      </c>
      <c r="C7" s="410">
        <v>21434.2</v>
      </c>
      <c r="D7" s="400">
        <v>19922.4</v>
      </c>
      <c r="E7" s="400">
        <f>D7/C7*100</f>
        <v>92.9467859775499</v>
      </c>
      <c r="F7" s="404">
        <f t="shared" si="0"/>
        <v>-1511.7999999999993</v>
      </c>
    </row>
    <row r="8" spans="1:6" ht="17.25" customHeight="1">
      <c r="A8" s="413" t="s">
        <v>253</v>
      </c>
      <c r="B8" s="415" t="s">
        <v>254</v>
      </c>
      <c r="C8" s="410">
        <v>25</v>
      </c>
      <c r="D8" s="400">
        <v>24.4</v>
      </c>
      <c r="E8" s="400">
        <f>D8/C8*100</f>
        <v>97.6</v>
      </c>
      <c r="F8" s="404">
        <f t="shared" si="0"/>
        <v>-0.6000000000000014</v>
      </c>
    </row>
    <row r="9" spans="1:6" ht="17.25" customHeight="1">
      <c r="A9" s="413" t="s">
        <v>115</v>
      </c>
      <c r="B9" s="415" t="s">
        <v>109</v>
      </c>
      <c r="C9" s="410">
        <v>0</v>
      </c>
      <c r="D9" s="400">
        <v>0</v>
      </c>
      <c r="E9" s="400">
        <v>0</v>
      </c>
      <c r="F9" s="404">
        <f t="shared" si="0"/>
        <v>0</v>
      </c>
    </row>
    <row r="10" spans="1:6" ht="15.75" customHeight="1">
      <c r="A10" s="413" t="s">
        <v>187</v>
      </c>
      <c r="B10" s="415" t="s">
        <v>188</v>
      </c>
      <c r="C10" s="410">
        <v>358.7</v>
      </c>
      <c r="D10" s="400">
        <v>193.6</v>
      </c>
      <c r="E10" s="400">
        <f>D10/C10*100</f>
        <v>53.972679119040976</v>
      </c>
      <c r="F10" s="404">
        <f t="shared" si="0"/>
        <v>-165.1</v>
      </c>
    </row>
    <row r="11" spans="1:6" ht="26.25" customHeight="1">
      <c r="A11" s="412" t="s">
        <v>119</v>
      </c>
      <c r="B11" s="414" t="s">
        <v>540</v>
      </c>
      <c r="C11" s="409">
        <f>C12+C13</f>
        <v>1239</v>
      </c>
      <c r="D11" s="399">
        <f>D12+D13</f>
        <v>1152.4</v>
      </c>
      <c r="E11" s="399">
        <f>D11/C11*100</f>
        <v>93.01049233252624</v>
      </c>
      <c r="F11" s="403">
        <f t="shared" si="0"/>
        <v>-86.59999999999991</v>
      </c>
    </row>
    <row r="12" spans="1:6" ht="12.75">
      <c r="A12" s="413" t="s">
        <v>120</v>
      </c>
      <c r="B12" s="416" t="s">
        <v>544</v>
      </c>
      <c r="C12" s="411">
        <v>737.3</v>
      </c>
      <c r="D12" s="401">
        <v>659.6</v>
      </c>
      <c r="E12" s="401">
        <f>D12/C12*100</f>
        <v>89.46154889461549</v>
      </c>
      <c r="F12" s="405">
        <f t="shared" si="0"/>
        <v>-77.69999999999993</v>
      </c>
    </row>
    <row r="13" spans="1:6" ht="15.75" customHeight="1">
      <c r="A13" s="413" t="s">
        <v>189</v>
      </c>
      <c r="B13" s="416" t="s">
        <v>190</v>
      </c>
      <c r="C13" s="411">
        <v>501.7</v>
      </c>
      <c r="D13" s="401">
        <v>492.8</v>
      </c>
      <c r="E13" s="401">
        <f>D13/C13*100</f>
        <v>98.22603149292406</v>
      </c>
      <c r="F13" s="405">
        <f t="shared" si="0"/>
        <v>-8.899999999999977</v>
      </c>
    </row>
    <row r="14" spans="1:6" ht="12.75">
      <c r="A14" s="412" t="s">
        <v>121</v>
      </c>
      <c r="B14" s="414" t="s">
        <v>158</v>
      </c>
      <c r="C14" s="409">
        <f>C15+C16+C17+C18</f>
        <v>40303.5</v>
      </c>
      <c r="D14" s="399">
        <f>D15+D16+D17+D18</f>
        <v>40303.5</v>
      </c>
      <c r="E14" s="399">
        <f>D14/C14*100</f>
        <v>100</v>
      </c>
      <c r="F14" s="403">
        <f t="shared" si="0"/>
        <v>0</v>
      </c>
    </row>
    <row r="15" spans="1:6" ht="12.75">
      <c r="A15" s="413" t="s">
        <v>191</v>
      </c>
      <c r="B15" s="417" t="s">
        <v>192</v>
      </c>
      <c r="C15" s="411"/>
      <c r="D15" s="401"/>
      <c r="E15" s="401"/>
      <c r="F15" s="405">
        <f t="shared" si="0"/>
        <v>0</v>
      </c>
    </row>
    <row r="16" spans="1:6" ht="12.75">
      <c r="A16" s="413" t="s">
        <v>232</v>
      </c>
      <c r="B16" s="417" t="s">
        <v>233</v>
      </c>
      <c r="C16" s="411"/>
      <c r="D16" s="401"/>
      <c r="E16" s="401"/>
      <c r="F16" s="405">
        <f t="shared" si="0"/>
        <v>0</v>
      </c>
    </row>
    <row r="17" spans="1:6" ht="12.75">
      <c r="A17" s="413" t="s">
        <v>122</v>
      </c>
      <c r="B17" s="417" t="s">
        <v>100</v>
      </c>
      <c r="C17" s="411">
        <v>40203.5</v>
      </c>
      <c r="D17" s="401">
        <v>40203.5</v>
      </c>
      <c r="E17" s="401">
        <f>D17/C17*100</f>
        <v>100</v>
      </c>
      <c r="F17" s="405">
        <f t="shared" si="0"/>
        <v>0</v>
      </c>
    </row>
    <row r="18" spans="1:6" ht="15.75" customHeight="1">
      <c r="A18" s="413" t="s">
        <v>123</v>
      </c>
      <c r="B18" s="417" t="s">
        <v>101</v>
      </c>
      <c r="C18" s="411">
        <v>100</v>
      </c>
      <c r="D18" s="401">
        <v>100</v>
      </c>
      <c r="E18" s="401"/>
      <c r="F18" s="405">
        <f t="shared" si="0"/>
        <v>0</v>
      </c>
    </row>
    <row r="19" spans="1:6" ht="15.75" customHeight="1">
      <c r="A19" s="412" t="s">
        <v>124</v>
      </c>
      <c r="B19" s="414" t="s">
        <v>456</v>
      </c>
      <c r="C19" s="409">
        <f>C20+C21+C22</f>
        <v>15914.900000000001</v>
      </c>
      <c r="D19" s="399">
        <f>D20+D21+D22</f>
        <v>11354.300000000001</v>
      </c>
      <c r="E19" s="399">
        <f aca="true" t="shared" si="1" ref="E19:E44">D19/C19*100</f>
        <v>71.34383502252606</v>
      </c>
      <c r="F19" s="403">
        <f t="shared" si="0"/>
        <v>-4560.6</v>
      </c>
    </row>
    <row r="20" spans="1:6" ht="12.75">
      <c r="A20" s="413" t="s">
        <v>125</v>
      </c>
      <c r="B20" s="416" t="s">
        <v>545</v>
      </c>
      <c r="C20" s="411">
        <v>894.7</v>
      </c>
      <c r="D20" s="401">
        <v>494</v>
      </c>
      <c r="E20" s="401">
        <f t="shared" si="1"/>
        <v>55.21403822510338</v>
      </c>
      <c r="F20" s="405">
        <f t="shared" si="0"/>
        <v>-400.70000000000005</v>
      </c>
    </row>
    <row r="21" spans="1:6" ht="12.75">
      <c r="A21" s="413" t="s">
        <v>126</v>
      </c>
      <c r="B21" s="416" t="s">
        <v>546</v>
      </c>
      <c r="C21" s="411">
        <v>13304</v>
      </c>
      <c r="D21" s="401">
        <v>10544.2</v>
      </c>
      <c r="E21" s="401">
        <f t="shared" si="1"/>
        <v>79.25586289837644</v>
      </c>
      <c r="F21" s="405">
        <f t="shared" si="0"/>
        <v>-2759.7999999999993</v>
      </c>
    </row>
    <row r="22" spans="1:6" ht="27.75" customHeight="1">
      <c r="A22" s="413" t="s">
        <v>127</v>
      </c>
      <c r="B22" s="416" t="s">
        <v>91</v>
      </c>
      <c r="C22" s="411">
        <v>1716.2</v>
      </c>
      <c r="D22" s="401">
        <v>316.1</v>
      </c>
      <c r="E22" s="401">
        <f t="shared" si="1"/>
        <v>18.418599230858877</v>
      </c>
      <c r="F22" s="405">
        <f t="shared" si="0"/>
        <v>-1400.1</v>
      </c>
    </row>
    <row r="23" spans="1:6" ht="17.25" customHeight="1">
      <c r="A23" s="412" t="s">
        <v>128</v>
      </c>
      <c r="B23" s="418" t="s">
        <v>503</v>
      </c>
      <c r="C23" s="409">
        <f>C24</f>
        <v>33.3</v>
      </c>
      <c r="D23" s="399">
        <f>D24</f>
        <v>10.1</v>
      </c>
      <c r="E23" s="399">
        <f t="shared" si="1"/>
        <v>30.33033033033033</v>
      </c>
      <c r="F23" s="403">
        <f t="shared" si="0"/>
        <v>-23.199999999999996</v>
      </c>
    </row>
    <row r="24" spans="1:6" ht="17.25" customHeight="1">
      <c r="A24" s="413" t="s">
        <v>129</v>
      </c>
      <c r="B24" s="417" t="s">
        <v>110</v>
      </c>
      <c r="C24" s="411">
        <v>33.3</v>
      </c>
      <c r="D24" s="401">
        <v>10.1</v>
      </c>
      <c r="E24" s="401">
        <f t="shared" si="1"/>
        <v>30.33033033033033</v>
      </c>
      <c r="F24" s="405">
        <f t="shared" si="0"/>
        <v>-23.199999999999996</v>
      </c>
    </row>
    <row r="25" spans="1:6" ht="16.5" customHeight="1">
      <c r="A25" s="412" t="s">
        <v>130</v>
      </c>
      <c r="B25" s="418" t="s">
        <v>457</v>
      </c>
      <c r="C25" s="409">
        <f>C26+C27+C28+C29+C30</f>
        <v>93950</v>
      </c>
      <c r="D25" s="399">
        <f>D26+D27+D28+D29+D30</f>
        <v>84817.2</v>
      </c>
      <c r="E25" s="399">
        <f t="shared" si="1"/>
        <v>90.27908461947844</v>
      </c>
      <c r="F25" s="403">
        <f t="shared" si="0"/>
        <v>-9132.800000000003</v>
      </c>
    </row>
    <row r="26" spans="1:6" ht="12.75">
      <c r="A26" s="413" t="s">
        <v>131</v>
      </c>
      <c r="B26" s="417" t="s">
        <v>92</v>
      </c>
      <c r="C26" s="411">
        <v>18027.3</v>
      </c>
      <c r="D26" s="401">
        <v>17313.7</v>
      </c>
      <c r="E26" s="401">
        <f t="shared" si="1"/>
        <v>96.04155919078288</v>
      </c>
      <c r="F26" s="405">
        <f t="shared" si="0"/>
        <v>-713.5999999999985</v>
      </c>
    </row>
    <row r="27" spans="1:6" ht="12.75">
      <c r="A27" s="413" t="s">
        <v>132</v>
      </c>
      <c r="B27" s="417" t="s">
        <v>93</v>
      </c>
      <c r="C27" s="411">
        <v>70217.9</v>
      </c>
      <c r="D27" s="401">
        <v>62762.8</v>
      </c>
      <c r="E27" s="401">
        <f t="shared" si="1"/>
        <v>89.38290663776617</v>
      </c>
      <c r="F27" s="405">
        <f t="shared" si="0"/>
        <v>-7455.099999999991</v>
      </c>
    </row>
    <row r="28" spans="1:6" ht="15.75" customHeight="1">
      <c r="A28" s="413" t="s">
        <v>133</v>
      </c>
      <c r="B28" s="417" t="s">
        <v>94</v>
      </c>
      <c r="C28" s="411">
        <v>258.9</v>
      </c>
      <c r="D28" s="401">
        <v>258.9</v>
      </c>
      <c r="E28" s="401">
        <f t="shared" si="1"/>
        <v>100</v>
      </c>
      <c r="F28" s="405">
        <f t="shared" si="0"/>
        <v>0</v>
      </c>
    </row>
    <row r="29" spans="1:6" ht="12.75">
      <c r="A29" s="413" t="s">
        <v>134</v>
      </c>
      <c r="B29" s="417" t="s">
        <v>95</v>
      </c>
      <c r="C29" s="411">
        <v>945.3</v>
      </c>
      <c r="D29" s="401">
        <v>76.2</v>
      </c>
      <c r="E29" s="401">
        <f t="shared" si="1"/>
        <v>8.06093303713107</v>
      </c>
      <c r="F29" s="405">
        <f t="shared" si="0"/>
        <v>-869.0999999999999</v>
      </c>
    </row>
    <row r="30" spans="1:6" ht="16.5" customHeight="1">
      <c r="A30" s="413" t="s">
        <v>135</v>
      </c>
      <c r="B30" s="417" t="s">
        <v>107</v>
      </c>
      <c r="C30" s="411">
        <v>4500.6</v>
      </c>
      <c r="D30" s="401">
        <v>4405.6</v>
      </c>
      <c r="E30" s="401">
        <f t="shared" si="1"/>
        <v>97.88917033284451</v>
      </c>
      <c r="F30" s="405">
        <f t="shared" si="0"/>
        <v>-95</v>
      </c>
    </row>
    <row r="31" spans="1:6" ht="18" customHeight="1">
      <c r="A31" s="412" t="s">
        <v>136</v>
      </c>
      <c r="B31" s="418" t="s">
        <v>467</v>
      </c>
      <c r="C31" s="409">
        <f>C32+C33+C34</f>
        <v>13377.900000000001</v>
      </c>
      <c r="D31" s="399">
        <f>D32+D33+D34</f>
        <v>12708.6</v>
      </c>
      <c r="E31" s="399">
        <f t="shared" si="1"/>
        <v>94.99697261902091</v>
      </c>
      <c r="F31" s="403">
        <f t="shared" si="0"/>
        <v>-669.3000000000011</v>
      </c>
    </row>
    <row r="32" spans="1:6" ht="16.5" customHeight="1">
      <c r="A32" s="413" t="s">
        <v>137</v>
      </c>
      <c r="B32" s="417" t="s">
        <v>106</v>
      </c>
      <c r="C32" s="411">
        <v>12262.2</v>
      </c>
      <c r="D32" s="401">
        <v>11593</v>
      </c>
      <c r="E32" s="401">
        <f t="shared" si="1"/>
        <v>94.54257800394709</v>
      </c>
      <c r="F32" s="405">
        <f t="shared" si="0"/>
        <v>-669.2000000000007</v>
      </c>
    </row>
    <row r="33" spans="1:6" ht="14.25" customHeight="1">
      <c r="A33" s="413" t="s">
        <v>138</v>
      </c>
      <c r="B33" s="417" t="s">
        <v>96</v>
      </c>
      <c r="C33" s="411">
        <v>939</v>
      </c>
      <c r="D33" s="401">
        <v>939</v>
      </c>
      <c r="E33" s="401">
        <f t="shared" si="1"/>
        <v>100</v>
      </c>
      <c r="F33" s="405">
        <f t="shared" si="0"/>
        <v>0</v>
      </c>
    </row>
    <row r="34" spans="1:6" ht="15.75" customHeight="1">
      <c r="A34" s="413" t="s">
        <v>139</v>
      </c>
      <c r="B34" s="417" t="s">
        <v>97</v>
      </c>
      <c r="C34" s="411">
        <v>176.7</v>
      </c>
      <c r="D34" s="401">
        <v>176.6</v>
      </c>
      <c r="E34" s="401">
        <f t="shared" si="1"/>
        <v>99.94340690435767</v>
      </c>
      <c r="F34" s="405">
        <f t="shared" si="0"/>
        <v>-0.09999999999999432</v>
      </c>
    </row>
    <row r="35" spans="1:6" ht="16.5" customHeight="1">
      <c r="A35" s="412" t="s">
        <v>169</v>
      </c>
      <c r="B35" s="418" t="s">
        <v>152</v>
      </c>
      <c r="C35" s="409">
        <f>C36+C37</f>
        <v>25500.1</v>
      </c>
      <c r="D35" s="399">
        <f>D36+D37</f>
        <v>23625.2</v>
      </c>
      <c r="E35" s="399">
        <f t="shared" si="1"/>
        <v>92.64747981380465</v>
      </c>
      <c r="F35" s="403">
        <f t="shared" si="0"/>
        <v>-1874.8999999999978</v>
      </c>
    </row>
    <row r="36" spans="1:6" ht="17.25" customHeight="1">
      <c r="A36" s="413" t="s">
        <v>140</v>
      </c>
      <c r="B36" s="417" t="s">
        <v>98</v>
      </c>
      <c r="C36" s="411">
        <v>24656.1</v>
      </c>
      <c r="D36" s="401">
        <v>22781.2</v>
      </c>
      <c r="E36" s="401">
        <f t="shared" si="1"/>
        <v>92.39579657772316</v>
      </c>
      <c r="F36" s="405">
        <f t="shared" si="0"/>
        <v>-1874.8999999999978</v>
      </c>
    </row>
    <row r="37" spans="1:6" ht="17.25" customHeight="1">
      <c r="A37" s="413" t="s">
        <v>141</v>
      </c>
      <c r="B37" s="417" t="s">
        <v>99</v>
      </c>
      <c r="C37" s="411">
        <v>844</v>
      </c>
      <c r="D37" s="401">
        <v>844</v>
      </c>
      <c r="E37" s="401">
        <f t="shared" si="1"/>
        <v>100</v>
      </c>
      <c r="F37" s="405">
        <f t="shared" si="0"/>
        <v>0</v>
      </c>
    </row>
    <row r="38" spans="1:6" ht="17.25" customHeight="1">
      <c r="A38" s="412" t="s">
        <v>142</v>
      </c>
      <c r="B38" s="418" t="s">
        <v>458</v>
      </c>
      <c r="C38" s="409">
        <f>C39+C40+C41+C42+C43</f>
        <v>42722.700000000004</v>
      </c>
      <c r="D38" s="399">
        <f>D39+D40+D41+D42+D43</f>
        <v>32756.6</v>
      </c>
      <c r="E38" s="399">
        <f t="shared" si="1"/>
        <v>76.67258857703281</v>
      </c>
      <c r="F38" s="403">
        <f t="shared" si="0"/>
        <v>-9966.100000000006</v>
      </c>
    </row>
    <row r="39" spans="1:6" ht="16.5" customHeight="1">
      <c r="A39" s="413" t="s">
        <v>143</v>
      </c>
      <c r="B39" s="417" t="s">
        <v>102</v>
      </c>
      <c r="C39" s="411">
        <v>551.7</v>
      </c>
      <c r="D39" s="401">
        <v>529.3</v>
      </c>
      <c r="E39" s="401">
        <f t="shared" si="1"/>
        <v>95.93982236722856</v>
      </c>
      <c r="F39" s="405">
        <f t="shared" si="0"/>
        <v>-22.40000000000009</v>
      </c>
    </row>
    <row r="40" spans="1:6" ht="20.25" customHeight="1">
      <c r="A40" s="413" t="s">
        <v>144</v>
      </c>
      <c r="B40" s="417" t="s">
        <v>103</v>
      </c>
      <c r="C40" s="411">
        <v>5714.3</v>
      </c>
      <c r="D40" s="401">
        <v>4220.9</v>
      </c>
      <c r="E40" s="401">
        <f t="shared" si="1"/>
        <v>73.86556533608665</v>
      </c>
      <c r="F40" s="405">
        <f t="shared" si="0"/>
        <v>-1493.4000000000005</v>
      </c>
    </row>
    <row r="41" spans="1:6" ht="18" customHeight="1">
      <c r="A41" s="413" t="s">
        <v>118</v>
      </c>
      <c r="B41" s="417" t="s">
        <v>153</v>
      </c>
      <c r="C41" s="411">
        <v>33661.1</v>
      </c>
      <c r="D41" s="401">
        <v>25605.6</v>
      </c>
      <c r="E41" s="401">
        <f t="shared" si="1"/>
        <v>76.06881533877383</v>
      </c>
      <c r="F41" s="405">
        <f t="shared" si="0"/>
        <v>-8055.5</v>
      </c>
    </row>
    <row r="42" spans="1:6" ht="24" customHeight="1">
      <c r="A42" s="413" t="s">
        <v>117</v>
      </c>
      <c r="B42" s="417" t="s">
        <v>108</v>
      </c>
      <c r="C42" s="411">
        <v>1317.3</v>
      </c>
      <c r="D42" s="401">
        <v>1305.1</v>
      </c>
      <c r="E42" s="401">
        <f t="shared" si="1"/>
        <v>99.07386320504061</v>
      </c>
      <c r="F42" s="405">
        <f t="shared" si="0"/>
        <v>-12.200000000000045</v>
      </c>
    </row>
    <row r="43" spans="1:6" ht="23.25" customHeight="1" thickBot="1">
      <c r="A43" s="427" t="s">
        <v>116</v>
      </c>
      <c r="B43" s="428" t="s">
        <v>104</v>
      </c>
      <c r="C43" s="429">
        <v>1478.3</v>
      </c>
      <c r="D43" s="430">
        <v>1095.7</v>
      </c>
      <c r="E43" s="430">
        <f t="shared" si="1"/>
        <v>74.11892038151932</v>
      </c>
      <c r="F43" s="431">
        <f t="shared" si="0"/>
        <v>-382.5999999999999</v>
      </c>
    </row>
    <row r="44" spans="1:6" ht="20.25" customHeight="1" thickBot="1">
      <c r="A44" s="432" t="s">
        <v>196</v>
      </c>
      <c r="B44" s="435" t="s">
        <v>105</v>
      </c>
      <c r="C44" s="436">
        <f>C38+C35+C31+C25+C23+C19+C14+C11+C4</f>
        <v>255449.9</v>
      </c>
      <c r="D44" s="433">
        <f>D4+D11+D14+D19+D23+D25+D31+D35+D38</f>
        <v>227409.7</v>
      </c>
      <c r="E44" s="433">
        <f t="shared" si="1"/>
        <v>89.02320963915038</v>
      </c>
      <c r="F44" s="434">
        <f t="shared" si="0"/>
        <v>-28040.199999999983</v>
      </c>
    </row>
    <row r="45" spans="1:6" ht="21" customHeight="1" thickBot="1">
      <c r="A45" s="432" t="s">
        <v>197</v>
      </c>
      <c r="B45" s="435" t="s">
        <v>234</v>
      </c>
      <c r="C45" s="436">
        <v>-30895.3</v>
      </c>
      <c r="D45" s="433">
        <v>-10974.5</v>
      </c>
      <c r="E45" s="433"/>
      <c r="F45" s="434"/>
    </row>
    <row r="46" spans="1:6" ht="15" customHeight="1" thickBot="1">
      <c r="A46" s="439" t="s">
        <v>479</v>
      </c>
      <c r="B46" s="437" t="s">
        <v>480</v>
      </c>
      <c r="C46" s="424">
        <v>3</v>
      </c>
      <c r="D46" s="425">
        <v>4</v>
      </c>
      <c r="E46" s="425">
        <v>5</v>
      </c>
      <c r="F46" s="426">
        <v>6</v>
      </c>
    </row>
    <row r="47" spans="1:6" ht="30" customHeight="1">
      <c r="A47" s="440"/>
      <c r="B47" s="438" t="s">
        <v>198</v>
      </c>
      <c r="C47" s="421"/>
      <c r="D47" s="407"/>
      <c r="E47" s="407"/>
      <c r="F47" s="408"/>
    </row>
    <row r="48" spans="1:6" ht="40.5" customHeight="1">
      <c r="A48" s="285"/>
      <c r="B48" s="234" t="s">
        <v>205</v>
      </c>
      <c r="C48" s="409"/>
      <c r="D48" s="399"/>
      <c r="E48" s="399"/>
      <c r="F48" s="403"/>
    </row>
    <row r="49" spans="1:6" ht="18.75" customHeight="1">
      <c r="A49" s="285"/>
      <c r="B49" s="163" t="s">
        <v>199</v>
      </c>
      <c r="C49" s="411"/>
      <c r="D49" s="401"/>
      <c r="E49" s="402"/>
      <c r="F49" s="406"/>
    </row>
    <row r="50" spans="1:6" ht="24.75" customHeight="1">
      <c r="A50" s="285"/>
      <c r="B50" s="163" t="s">
        <v>200</v>
      </c>
      <c r="C50" s="411"/>
      <c r="D50" s="401"/>
      <c r="E50" s="402"/>
      <c r="F50" s="406"/>
    </row>
    <row r="51" spans="1:6" ht="27.75" customHeight="1">
      <c r="A51" s="285"/>
      <c r="B51" s="234" t="s">
        <v>201</v>
      </c>
      <c r="C51" s="409"/>
      <c r="D51" s="399">
        <v>1480.1</v>
      </c>
      <c r="E51" s="399"/>
      <c r="F51" s="403"/>
    </row>
    <row r="52" spans="1:6" ht="27" customHeight="1">
      <c r="A52" s="285"/>
      <c r="B52" s="234" t="s">
        <v>206</v>
      </c>
      <c r="C52" s="409">
        <f>C54-C53</f>
        <v>30895.29999999999</v>
      </c>
      <c r="D52" s="399">
        <f>D54-D53</f>
        <v>9494.400000000023</v>
      </c>
      <c r="E52" s="399"/>
      <c r="F52" s="403"/>
    </row>
    <row r="53" spans="1:6" ht="18.75" customHeight="1">
      <c r="A53" s="285"/>
      <c r="B53" s="163" t="s">
        <v>171</v>
      </c>
      <c r="C53" s="411">
        <v>224554.6</v>
      </c>
      <c r="D53" s="401">
        <v>217915.3</v>
      </c>
      <c r="E53" s="399"/>
      <c r="F53" s="403"/>
    </row>
    <row r="54" spans="1:6" ht="17.25" customHeight="1">
      <c r="A54" s="285"/>
      <c r="B54" s="163" t="s">
        <v>202</v>
      </c>
      <c r="C54" s="411">
        <v>255449.9</v>
      </c>
      <c r="D54" s="401">
        <v>227409.7</v>
      </c>
      <c r="E54" s="399"/>
      <c r="F54" s="403"/>
    </row>
    <row r="55" spans="1:6" ht="27.75" customHeight="1" thickBot="1">
      <c r="A55" s="352"/>
      <c r="B55" s="195" t="s">
        <v>203</v>
      </c>
      <c r="C55" s="441">
        <f>C48+C51+C52</f>
        <v>30895.29999999999</v>
      </c>
      <c r="D55" s="442">
        <f>D48+D51+D52</f>
        <v>10974.500000000024</v>
      </c>
      <c r="E55" s="442"/>
      <c r="F55" s="443"/>
    </row>
    <row r="56" spans="1:6" ht="21.75" customHeight="1" thickBot="1">
      <c r="A56" s="287"/>
      <c r="B56" s="398" t="s">
        <v>204</v>
      </c>
      <c r="C56" s="436">
        <v>30895.3</v>
      </c>
      <c r="D56" s="433">
        <v>10974.5</v>
      </c>
      <c r="E56" s="433"/>
      <c r="F56" s="434"/>
    </row>
    <row r="71" ht="12.75">
      <c r="H71" t="s">
        <v>505</v>
      </c>
    </row>
  </sheetData>
  <mergeCells count="1">
    <mergeCell ref="A2:F2"/>
  </mergeCells>
  <printOptions/>
  <pageMargins left="0.75" right="0.52" top="0.51" bottom="0.4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5">
      <selection activeCell="D38" sqref="D38"/>
    </sheetView>
  </sheetViews>
  <sheetFormatPr defaultColWidth="9.00390625" defaultRowHeight="12.75"/>
  <cols>
    <col min="1" max="1" width="6.125" style="0" customWidth="1"/>
    <col min="2" max="2" width="44.25390625" style="0" customWidth="1"/>
    <col min="6" max="6" width="9.75390625" style="0" customWidth="1"/>
  </cols>
  <sheetData>
    <row r="1" spans="1:6" ht="43.5" customHeight="1" thickBot="1">
      <c r="A1" s="457"/>
      <c r="B1" s="458"/>
      <c r="C1" s="459" t="s">
        <v>264</v>
      </c>
      <c r="D1" s="459" t="s">
        <v>266</v>
      </c>
      <c r="E1" s="459" t="s">
        <v>465</v>
      </c>
      <c r="F1" s="460" t="s">
        <v>209</v>
      </c>
    </row>
    <row r="2" spans="1:6" ht="13.5" customHeight="1" thickBot="1">
      <c r="A2" s="740" t="s">
        <v>265</v>
      </c>
      <c r="B2" s="731"/>
      <c r="C2" s="741"/>
      <c r="D2" s="741"/>
      <c r="E2" s="741"/>
      <c r="F2" s="742"/>
    </row>
    <row r="3" spans="1:6" ht="13.5" customHeight="1" thickBot="1">
      <c r="A3" s="422" t="s">
        <v>479</v>
      </c>
      <c r="B3" s="470" t="s">
        <v>480</v>
      </c>
      <c r="C3" s="470">
        <v>3</v>
      </c>
      <c r="D3" s="423">
        <v>4</v>
      </c>
      <c r="E3" s="437">
        <v>5</v>
      </c>
      <c r="F3" s="423">
        <v>6</v>
      </c>
    </row>
    <row r="4" spans="1:6" ht="20.25" customHeight="1">
      <c r="A4" s="419" t="s">
        <v>111</v>
      </c>
      <c r="B4" s="471" t="s">
        <v>539</v>
      </c>
      <c r="C4" s="421">
        <f>C5+C6+C7+C9+C10+C8</f>
        <v>27731.5</v>
      </c>
      <c r="D4" s="407">
        <f>D5+D6+D7+D9+D10+D8</f>
        <v>25449.8</v>
      </c>
      <c r="E4" s="407">
        <f>D4/C4*100</f>
        <v>91.77217243928384</v>
      </c>
      <c r="F4" s="408">
        <f aca="true" t="shared" si="0" ref="F4:F46">D4-C4</f>
        <v>-2281.7000000000007</v>
      </c>
    </row>
    <row r="5" spans="1:6" ht="15.75" customHeight="1">
      <c r="A5" s="413" t="s">
        <v>185</v>
      </c>
      <c r="B5" s="472" t="s">
        <v>186</v>
      </c>
      <c r="C5" s="410">
        <v>279</v>
      </c>
      <c r="D5" s="400">
        <v>260.4</v>
      </c>
      <c r="E5" s="400">
        <f>D5/C5*100</f>
        <v>93.33333333333333</v>
      </c>
      <c r="F5" s="404">
        <f t="shared" si="0"/>
        <v>-18.600000000000023</v>
      </c>
    </row>
    <row r="6" spans="1:6" ht="27" customHeight="1">
      <c r="A6" s="413" t="s">
        <v>112</v>
      </c>
      <c r="B6" s="472" t="s">
        <v>541</v>
      </c>
      <c r="C6" s="410">
        <v>447.4</v>
      </c>
      <c r="D6" s="400">
        <v>446.3</v>
      </c>
      <c r="E6" s="400">
        <f>D6/C6*100</f>
        <v>99.75413500223515</v>
      </c>
      <c r="F6" s="404">
        <f t="shared" si="0"/>
        <v>-1.099999999999966</v>
      </c>
    </row>
    <row r="7" spans="1:6" ht="18.75" customHeight="1">
      <c r="A7" s="413" t="s">
        <v>113</v>
      </c>
      <c r="B7" s="472" t="s">
        <v>542</v>
      </c>
      <c r="C7" s="410">
        <v>26392.8</v>
      </c>
      <c r="D7" s="400">
        <v>24718.8</v>
      </c>
      <c r="E7" s="400">
        <f>D7/C7*100</f>
        <v>93.6573610984814</v>
      </c>
      <c r="F7" s="404">
        <f t="shared" si="0"/>
        <v>-1674</v>
      </c>
    </row>
    <row r="8" spans="1:6" ht="17.25" customHeight="1">
      <c r="A8" s="413" t="s">
        <v>253</v>
      </c>
      <c r="B8" s="472" t="s">
        <v>254</v>
      </c>
      <c r="C8" s="410">
        <v>24.3</v>
      </c>
      <c r="D8" s="400">
        <v>24.3</v>
      </c>
      <c r="E8" s="400">
        <f>D8/C8*100</f>
        <v>100</v>
      </c>
      <c r="F8" s="404">
        <f t="shared" si="0"/>
        <v>0</v>
      </c>
    </row>
    <row r="9" spans="1:6" ht="17.25" customHeight="1">
      <c r="A9" s="413" t="s">
        <v>115</v>
      </c>
      <c r="B9" s="472" t="s">
        <v>109</v>
      </c>
      <c r="C9" s="410">
        <v>0</v>
      </c>
      <c r="D9" s="400">
        <v>0</v>
      </c>
      <c r="E9" s="400">
        <v>0</v>
      </c>
      <c r="F9" s="404">
        <f t="shared" si="0"/>
        <v>0</v>
      </c>
    </row>
    <row r="10" spans="1:6" ht="15.75" customHeight="1">
      <c r="A10" s="413" t="s">
        <v>187</v>
      </c>
      <c r="B10" s="472" t="s">
        <v>188</v>
      </c>
      <c r="C10" s="410">
        <v>588</v>
      </c>
      <c r="D10" s="400"/>
      <c r="E10" s="400">
        <f aca="true" t="shared" si="1" ref="E10:E15">D10/C10*100</f>
        <v>0</v>
      </c>
      <c r="F10" s="404">
        <f t="shared" si="0"/>
        <v>-588</v>
      </c>
    </row>
    <row r="11" spans="1:6" ht="26.25" customHeight="1">
      <c r="A11" s="412" t="s">
        <v>119</v>
      </c>
      <c r="B11" s="473" t="s">
        <v>540</v>
      </c>
      <c r="C11" s="484">
        <f>C12+C14+C13</f>
        <v>1884.6</v>
      </c>
      <c r="D11" s="399">
        <f>D12+D14+D13</f>
        <v>1652.2</v>
      </c>
      <c r="E11" s="399">
        <f t="shared" si="1"/>
        <v>87.66847076302665</v>
      </c>
      <c r="F11" s="403">
        <f t="shared" si="0"/>
        <v>-232.39999999999986</v>
      </c>
    </row>
    <row r="12" spans="1:6" ht="12.75">
      <c r="A12" s="413" t="s">
        <v>120</v>
      </c>
      <c r="B12" s="474" t="s">
        <v>544</v>
      </c>
      <c r="C12" s="411">
        <v>921.2</v>
      </c>
      <c r="D12" s="401">
        <v>841.3</v>
      </c>
      <c r="E12" s="401">
        <f t="shared" si="1"/>
        <v>91.3265306122449</v>
      </c>
      <c r="F12" s="405">
        <f t="shared" si="0"/>
        <v>-79.90000000000009</v>
      </c>
    </row>
    <row r="13" spans="1:6" ht="12.75">
      <c r="A13" s="413" t="s">
        <v>268</v>
      </c>
      <c r="B13" s="474" t="s">
        <v>269</v>
      </c>
      <c r="C13" s="411">
        <v>407</v>
      </c>
      <c r="D13" s="401">
        <v>263.2</v>
      </c>
      <c r="E13" s="401">
        <f t="shared" si="1"/>
        <v>64.66830466830467</v>
      </c>
      <c r="F13" s="405">
        <f t="shared" si="0"/>
        <v>-143.8</v>
      </c>
    </row>
    <row r="14" spans="1:6" ht="15.75" customHeight="1">
      <c r="A14" s="413" t="s">
        <v>189</v>
      </c>
      <c r="B14" s="474" t="s">
        <v>190</v>
      </c>
      <c r="C14" s="411">
        <v>556.4</v>
      </c>
      <c r="D14" s="401">
        <v>547.7</v>
      </c>
      <c r="E14" s="401">
        <f t="shared" si="1"/>
        <v>98.43637670740476</v>
      </c>
      <c r="F14" s="405">
        <f t="shared" si="0"/>
        <v>-8.699999999999932</v>
      </c>
    </row>
    <row r="15" spans="1:6" ht="12.75">
      <c r="A15" s="412" t="s">
        <v>121</v>
      </c>
      <c r="B15" s="473" t="s">
        <v>158</v>
      </c>
      <c r="C15" s="409">
        <f>C16+C17+C18+C19</f>
        <v>57481</v>
      </c>
      <c r="D15" s="399">
        <f>D16+D17+D18+D19</f>
        <v>57093.8</v>
      </c>
      <c r="E15" s="399">
        <f t="shared" si="1"/>
        <v>99.32638611019294</v>
      </c>
      <c r="F15" s="403">
        <f t="shared" si="0"/>
        <v>-387.1999999999971</v>
      </c>
    </row>
    <row r="16" spans="1:6" ht="12.75">
      <c r="A16" s="413" t="s">
        <v>191</v>
      </c>
      <c r="B16" s="475" t="s">
        <v>192</v>
      </c>
      <c r="C16" s="411"/>
      <c r="D16" s="401"/>
      <c r="E16" s="401"/>
      <c r="F16" s="405">
        <f t="shared" si="0"/>
        <v>0</v>
      </c>
    </row>
    <row r="17" spans="1:6" ht="12.75">
      <c r="A17" s="413" t="s">
        <v>232</v>
      </c>
      <c r="B17" s="475" t="s">
        <v>233</v>
      </c>
      <c r="C17" s="411"/>
      <c r="D17" s="401"/>
      <c r="E17" s="401"/>
      <c r="F17" s="405">
        <f t="shared" si="0"/>
        <v>0</v>
      </c>
    </row>
    <row r="18" spans="1:6" ht="12.75">
      <c r="A18" s="413" t="s">
        <v>122</v>
      </c>
      <c r="B18" s="475" t="s">
        <v>100</v>
      </c>
      <c r="C18" s="411">
        <v>57381</v>
      </c>
      <c r="D18" s="401">
        <v>56993.8</v>
      </c>
      <c r="E18" s="401">
        <f>D18/C18*100</f>
        <v>99.32521217824716</v>
      </c>
      <c r="F18" s="405">
        <f t="shared" si="0"/>
        <v>-387.1999999999971</v>
      </c>
    </row>
    <row r="19" spans="1:6" ht="15.75" customHeight="1">
      <c r="A19" s="413" t="s">
        <v>123</v>
      </c>
      <c r="B19" s="475" t="s">
        <v>101</v>
      </c>
      <c r="C19" s="411">
        <v>100</v>
      </c>
      <c r="D19" s="401">
        <v>100</v>
      </c>
      <c r="E19" s="401"/>
      <c r="F19" s="405">
        <f t="shared" si="0"/>
        <v>0</v>
      </c>
    </row>
    <row r="20" spans="1:6" ht="15.75" customHeight="1">
      <c r="A20" s="412" t="s">
        <v>124</v>
      </c>
      <c r="B20" s="473" t="s">
        <v>456</v>
      </c>
      <c r="C20" s="409">
        <f>C21+C22+C23</f>
        <v>21023</v>
      </c>
      <c r="D20" s="399">
        <f>D21+D22+D23</f>
        <v>15939.699999999999</v>
      </c>
      <c r="E20" s="399">
        <f aca="true" t="shared" si="2" ref="E20:E46">D20/C20*100</f>
        <v>75.82029206107596</v>
      </c>
      <c r="F20" s="403">
        <f t="shared" si="0"/>
        <v>-5083.300000000001</v>
      </c>
    </row>
    <row r="21" spans="1:6" ht="12.75">
      <c r="A21" s="413" t="s">
        <v>125</v>
      </c>
      <c r="B21" s="474" t="s">
        <v>545</v>
      </c>
      <c r="C21" s="411">
        <v>1194</v>
      </c>
      <c r="D21" s="401">
        <v>494</v>
      </c>
      <c r="E21" s="401">
        <f t="shared" si="2"/>
        <v>41.37353433835846</v>
      </c>
      <c r="F21" s="405">
        <f t="shared" si="0"/>
        <v>-700</v>
      </c>
    </row>
    <row r="22" spans="1:6" ht="12.75">
      <c r="A22" s="413" t="s">
        <v>126</v>
      </c>
      <c r="B22" s="474" t="s">
        <v>546</v>
      </c>
      <c r="C22" s="411">
        <v>17602.7</v>
      </c>
      <c r="D22" s="401">
        <v>15119.4</v>
      </c>
      <c r="E22" s="401">
        <f t="shared" si="2"/>
        <v>85.89250512705436</v>
      </c>
      <c r="F22" s="405">
        <f t="shared" si="0"/>
        <v>-2483.300000000001</v>
      </c>
    </row>
    <row r="23" spans="1:6" ht="27.75" customHeight="1">
      <c r="A23" s="413" t="s">
        <v>127</v>
      </c>
      <c r="B23" s="474" t="s">
        <v>91</v>
      </c>
      <c r="C23" s="411">
        <v>2226.3</v>
      </c>
      <c r="D23" s="401">
        <v>326.3</v>
      </c>
      <c r="E23" s="401">
        <f t="shared" si="2"/>
        <v>14.656605129587208</v>
      </c>
      <c r="F23" s="405">
        <f t="shared" si="0"/>
        <v>-1900.0000000000002</v>
      </c>
    </row>
    <row r="24" spans="1:6" ht="17.25" customHeight="1">
      <c r="A24" s="412" t="s">
        <v>128</v>
      </c>
      <c r="B24" s="476" t="s">
        <v>503</v>
      </c>
      <c r="C24" s="409">
        <f>C25</f>
        <v>40</v>
      </c>
      <c r="D24" s="399">
        <f>D25</f>
        <v>15</v>
      </c>
      <c r="E24" s="399">
        <f t="shared" si="2"/>
        <v>37.5</v>
      </c>
      <c r="F24" s="403">
        <f t="shared" si="0"/>
        <v>-25</v>
      </c>
    </row>
    <row r="25" spans="1:6" ht="17.25" customHeight="1">
      <c r="A25" s="413" t="s">
        <v>129</v>
      </c>
      <c r="B25" s="475" t="s">
        <v>110</v>
      </c>
      <c r="C25" s="411">
        <v>40</v>
      </c>
      <c r="D25" s="401">
        <v>15</v>
      </c>
      <c r="E25" s="401">
        <f t="shared" si="2"/>
        <v>37.5</v>
      </c>
      <c r="F25" s="405">
        <f t="shared" si="0"/>
        <v>-25</v>
      </c>
    </row>
    <row r="26" spans="1:6" ht="16.5" customHeight="1">
      <c r="A26" s="412" t="s">
        <v>130</v>
      </c>
      <c r="B26" s="476" t="s">
        <v>457</v>
      </c>
      <c r="C26" s="409">
        <f>C27+C28+C29+C30+C31</f>
        <v>120088.2</v>
      </c>
      <c r="D26" s="399">
        <f>D27+D28+D29+D30+D31</f>
        <v>110196.20000000001</v>
      </c>
      <c r="E26" s="399">
        <f t="shared" si="2"/>
        <v>91.76272106668266</v>
      </c>
      <c r="F26" s="403">
        <f t="shared" si="0"/>
        <v>-9891.999999999985</v>
      </c>
    </row>
    <row r="27" spans="1:6" ht="12.75">
      <c r="A27" s="413" t="s">
        <v>131</v>
      </c>
      <c r="B27" s="475" t="s">
        <v>92</v>
      </c>
      <c r="C27" s="411">
        <v>23442.9</v>
      </c>
      <c r="D27" s="401">
        <v>22401.8</v>
      </c>
      <c r="E27" s="401">
        <f t="shared" si="2"/>
        <v>95.55899654053039</v>
      </c>
      <c r="F27" s="405">
        <f t="shared" si="0"/>
        <v>-1041.1000000000022</v>
      </c>
    </row>
    <row r="28" spans="1:6" ht="12.75">
      <c r="A28" s="413" t="s">
        <v>132</v>
      </c>
      <c r="B28" s="475" t="s">
        <v>93</v>
      </c>
      <c r="C28" s="411">
        <v>89213.9</v>
      </c>
      <c r="D28" s="401">
        <v>80989.1</v>
      </c>
      <c r="E28" s="401">
        <f t="shared" si="2"/>
        <v>90.78080882015024</v>
      </c>
      <c r="F28" s="405">
        <f t="shared" si="0"/>
        <v>-8224.799999999988</v>
      </c>
    </row>
    <row r="29" spans="1:6" ht="15.75" customHeight="1">
      <c r="A29" s="413" t="s">
        <v>133</v>
      </c>
      <c r="B29" s="475" t="s">
        <v>94</v>
      </c>
      <c r="C29" s="411">
        <v>261.1</v>
      </c>
      <c r="D29" s="401">
        <v>260.7</v>
      </c>
      <c r="E29" s="401">
        <f t="shared" si="2"/>
        <v>99.8468019915741</v>
      </c>
      <c r="F29" s="405">
        <f t="shared" si="0"/>
        <v>-0.4000000000000341</v>
      </c>
    </row>
    <row r="30" spans="1:6" ht="12.75">
      <c r="A30" s="413" t="s">
        <v>134</v>
      </c>
      <c r="B30" s="475" t="s">
        <v>267</v>
      </c>
      <c r="C30" s="411">
        <v>1413.6</v>
      </c>
      <c r="D30" s="401">
        <v>1193.1</v>
      </c>
      <c r="E30" s="401">
        <f t="shared" si="2"/>
        <v>84.40152801358234</v>
      </c>
      <c r="F30" s="405">
        <f t="shared" si="0"/>
        <v>-220.5</v>
      </c>
    </row>
    <row r="31" spans="1:6" ht="16.5" customHeight="1">
      <c r="A31" s="413" t="s">
        <v>135</v>
      </c>
      <c r="B31" s="475" t="s">
        <v>107</v>
      </c>
      <c r="C31" s="411">
        <v>5756.7</v>
      </c>
      <c r="D31" s="401">
        <v>5351.5</v>
      </c>
      <c r="E31" s="401">
        <f t="shared" si="2"/>
        <v>92.96124515781611</v>
      </c>
      <c r="F31" s="405">
        <f t="shared" si="0"/>
        <v>-405.1999999999998</v>
      </c>
    </row>
    <row r="32" spans="1:6" ht="18" customHeight="1">
      <c r="A32" s="412" t="s">
        <v>136</v>
      </c>
      <c r="B32" s="476" t="s">
        <v>467</v>
      </c>
      <c r="C32" s="409">
        <f>C33+C34+C35</f>
        <v>16263.1</v>
      </c>
      <c r="D32" s="399">
        <f>D33+D34+D35</f>
        <v>15190.5</v>
      </c>
      <c r="E32" s="399">
        <f t="shared" si="2"/>
        <v>93.40470144068473</v>
      </c>
      <c r="F32" s="403">
        <f t="shared" si="0"/>
        <v>-1072.6000000000004</v>
      </c>
    </row>
    <row r="33" spans="1:6" ht="16.5" customHeight="1">
      <c r="A33" s="413" t="s">
        <v>137</v>
      </c>
      <c r="B33" s="475" t="s">
        <v>106</v>
      </c>
      <c r="C33" s="411">
        <v>14981.1</v>
      </c>
      <c r="D33" s="401">
        <v>13943.9</v>
      </c>
      <c r="E33" s="401">
        <f t="shared" si="2"/>
        <v>93.07660986175914</v>
      </c>
      <c r="F33" s="405">
        <f t="shared" si="0"/>
        <v>-1037.2000000000007</v>
      </c>
    </row>
    <row r="34" spans="1:6" ht="14.25" customHeight="1">
      <c r="A34" s="413" t="s">
        <v>138</v>
      </c>
      <c r="B34" s="475" t="s">
        <v>96</v>
      </c>
      <c r="C34" s="411">
        <v>1070</v>
      </c>
      <c r="D34" s="401">
        <v>1070</v>
      </c>
      <c r="E34" s="401">
        <f t="shared" si="2"/>
        <v>100</v>
      </c>
      <c r="F34" s="405">
        <f t="shared" si="0"/>
        <v>0</v>
      </c>
    </row>
    <row r="35" spans="1:6" ht="15.75" customHeight="1">
      <c r="A35" s="413" t="s">
        <v>139</v>
      </c>
      <c r="B35" s="475" t="s">
        <v>97</v>
      </c>
      <c r="C35" s="411">
        <v>212</v>
      </c>
      <c r="D35" s="401">
        <v>176.6</v>
      </c>
      <c r="E35" s="401">
        <f t="shared" si="2"/>
        <v>83.30188679245283</v>
      </c>
      <c r="F35" s="405">
        <f t="shared" si="0"/>
        <v>-35.400000000000006</v>
      </c>
    </row>
    <row r="36" spans="1:6" ht="16.5" customHeight="1">
      <c r="A36" s="412" t="s">
        <v>169</v>
      </c>
      <c r="B36" s="476" t="s">
        <v>152</v>
      </c>
      <c r="C36" s="409">
        <f>C37+C38+C39</f>
        <v>31941</v>
      </c>
      <c r="D36" s="399">
        <f>D37+D38+D39</f>
        <v>27702.9</v>
      </c>
      <c r="E36" s="399">
        <f t="shared" si="2"/>
        <v>86.73147365455058</v>
      </c>
      <c r="F36" s="403">
        <f t="shared" si="0"/>
        <v>-4238.0999999999985</v>
      </c>
    </row>
    <row r="37" spans="1:6" ht="17.25" customHeight="1">
      <c r="A37" s="413" t="s">
        <v>140</v>
      </c>
      <c r="B37" s="475" t="s">
        <v>98</v>
      </c>
      <c r="C37" s="411">
        <v>30263</v>
      </c>
      <c r="D37" s="401">
        <v>26063.3</v>
      </c>
      <c r="E37" s="401">
        <f t="shared" si="2"/>
        <v>86.12265803125929</v>
      </c>
      <c r="F37" s="405">
        <f t="shared" si="0"/>
        <v>-4199.700000000001</v>
      </c>
    </row>
    <row r="38" spans="1:6" ht="17.25" customHeight="1">
      <c r="A38" s="413" t="s">
        <v>141</v>
      </c>
      <c r="B38" s="475" t="s">
        <v>99</v>
      </c>
      <c r="C38" s="411">
        <v>1022</v>
      </c>
      <c r="D38" s="401">
        <v>991.2</v>
      </c>
      <c r="E38" s="401">
        <f t="shared" si="2"/>
        <v>96.98630136986301</v>
      </c>
      <c r="F38" s="405">
        <f t="shared" si="0"/>
        <v>-30.799999999999955</v>
      </c>
    </row>
    <row r="39" spans="1:6" ht="17.25" customHeight="1">
      <c r="A39" s="413" t="s">
        <v>262</v>
      </c>
      <c r="B39" s="475" t="s">
        <v>263</v>
      </c>
      <c r="C39" s="411">
        <v>656</v>
      </c>
      <c r="D39" s="401">
        <v>648.4</v>
      </c>
      <c r="E39" s="401">
        <f t="shared" si="2"/>
        <v>98.84146341463415</v>
      </c>
      <c r="F39" s="405">
        <f t="shared" si="0"/>
        <v>-7.600000000000023</v>
      </c>
    </row>
    <row r="40" spans="1:6" ht="17.25" customHeight="1">
      <c r="A40" s="412" t="s">
        <v>142</v>
      </c>
      <c r="B40" s="476" t="s">
        <v>458</v>
      </c>
      <c r="C40" s="409">
        <f>C41+C42+C43+C44+C45</f>
        <v>51649.3</v>
      </c>
      <c r="D40" s="399">
        <f>D41+D42+D43+D44+D45</f>
        <v>42321.5</v>
      </c>
      <c r="E40" s="399">
        <f t="shared" si="2"/>
        <v>81.9401230994418</v>
      </c>
      <c r="F40" s="403">
        <f t="shared" si="0"/>
        <v>-9327.800000000003</v>
      </c>
    </row>
    <row r="41" spans="1:6" ht="16.5" customHeight="1">
      <c r="A41" s="413" t="s">
        <v>143</v>
      </c>
      <c r="B41" s="475" t="s">
        <v>102</v>
      </c>
      <c r="C41" s="411">
        <v>662</v>
      </c>
      <c r="D41" s="401">
        <v>656.4</v>
      </c>
      <c r="E41" s="401">
        <f t="shared" si="2"/>
        <v>99.15407854984893</v>
      </c>
      <c r="F41" s="405">
        <f t="shared" si="0"/>
        <v>-5.600000000000023</v>
      </c>
    </row>
    <row r="42" spans="1:6" ht="20.25" customHeight="1">
      <c r="A42" s="413" t="s">
        <v>144</v>
      </c>
      <c r="B42" s="475" t="s">
        <v>103</v>
      </c>
      <c r="C42" s="411">
        <v>6965.4</v>
      </c>
      <c r="D42" s="401">
        <v>5963.6</v>
      </c>
      <c r="E42" s="401">
        <f t="shared" si="2"/>
        <v>85.61748069026905</v>
      </c>
      <c r="F42" s="405">
        <f t="shared" si="0"/>
        <v>-1001.7999999999993</v>
      </c>
    </row>
    <row r="43" spans="1:6" ht="18" customHeight="1">
      <c r="A43" s="413" t="s">
        <v>118</v>
      </c>
      <c r="B43" s="475" t="s">
        <v>153</v>
      </c>
      <c r="C43" s="411">
        <v>40679.4</v>
      </c>
      <c r="D43" s="401">
        <v>32622.8</v>
      </c>
      <c r="E43" s="401">
        <f t="shared" si="2"/>
        <v>80.19488979680133</v>
      </c>
      <c r="F43" s="405">
        <f t="shared" si="0"/>
        <v>-8056.600000000002</v>
      </c>
    </row>
    <row r="44" spans="1:6" ht="24" customHeight="1">
      <c r="A44" s="413" t="s">
        <v>117</v>
      </c>
      <c r="B44" s="475" t="s">
        <v>108</v>
      </c>
      <c r="C44" s="411">
        <v>1568.5</v>
      </c>
      <c r="D44" s="401">
        <v>1554.2</v>
      </c>
      <c r="E44" s="401">
        <f t="shared" si="2"/>
        <v>99.08830092445011</v>
      </c>
      <c r="F44" s="405">
        <f t="shared" si="0"/>
        <v>-14.299999999999955</v>
      </c>
    </row>
    <row r="45" spans="1:6" ht="23.25" customHeight="1" thickBot="1">
      <c r="A45" s="427" t="s">
        <v>116</v>
      </c>
      <c r="B45" s="477" t="s">
        <v>104</v>
      </c>
      <c r="C45" s="481">
        <v>1774</v>
      </c>
      <c r="D45" s="482">
        <v>1524.5</v>
      </c>
      <c r="E45" s="482">
        <f t="shared" si="2"/>
        <v>85.93573844419392</v>
      </c>
      <c r="F45" s="483">
        <f t="shared" si="0"/>
        <v>-249.5</v>
      </c>
    </row>
    <row r="46" spans="1:6" ht="20.25" customHeight="1" thickBot="1">
      <c r="A46" s="432" t="s">
        <v>196</v>
      </c>
      <c r="B46" s="435" t="s">
        <v>105</v>
      </c>
      <c r="C46" s="478">
        <f>C40+C36+C32+C26+C24+C20+C15+C11+C4</f>
        <v>328101.69999999995</v>
      </c>
      <c r="D46" s="479">
        <f>D4+D11+D15+D20+D24+D26+D32+D36+D40</f>
        <v>295561.6</v>
      </c>
      <c r="E46" s="479">
        <f t="shared" si="2"/>
        <v>90.08231289261836</v>
      </c>
      <c r="F46" s="480">
        <f t="shared" si="0"/>
        <v>-32540.099999999977</v>
      </c>
    </row>
    <row r="47" spans="1:6" ht="18.75" customHeight="1" thickBot="1">
      <c r="A47" s="432" t="s">
        <v>197</v>
      </c>
      <c r="B47" s="435" t="s">
        <v>234</v>
      </c>
      <c r="C47" s="436">
        <v>-36685.1</v>
      </c>
      <c r="D47" s="433">
        <v>-12903.7</v>
      </c>
      <c r="E47" s="433"/>
      <c r="F47" s="434"/>
    </row>
    <row r="48" spans="1:6" ht="15" customHeight="1" thickBot="1">
      <c r="A48" s="439" t="s">
        <v>479</v>
      </c>
      <c r="B48" s="437" t="s">
        <v>480</v>
      </c>
      <c r="C48" s="424">
        <v>3</v>
      </c>
      <c r="D48" s="425">
        <v>4</v>
      </c>
      <c r="E48" s="425">
        <v>5</v>
      </c>
      <c r="F48" s="426">
        <v>6</v>
      </c>
    </row>
    <row r="49" spans="1:6" ht="30" customHeight="1">
      <c r="A49" s="440"/>
      <c r="B49" s="438" t="s">
        <v>198</v>
      </c>
      <c r="C49" s="421"/>
      <c r="D49" s="407"/>
      <c r="E49" s="407"/>
      <c r="F49" s="408"/>
    </row>
    <row r="50" spans="1:6" ht="40.5" customHeight="1">
      <c r="A50" s="285"/>
      <c r="B50" s="234" t="s">
        <v>205</v>
      </c>
      <c r="C50" s="409"/>
      <c r="D50" s="399"/>
      <c r="E50" s="399"/>
      <c r="F50" s="403"/>
    </row>
    <row r="51" spans="1:6" ht="18.75" customHeight="1">
      <c r="A51" s="285"/>
      <c r="B51" s="163" t="s">
        <v>199</v>
      </c>
      <c r="C51" s="411"/>
      <c r="D51" s="401"/>
      <c r="E51" s="402"/>
      <c r="F51" s="406"/>
    </row>
    <row r="52" spans="1:6" ht="24.75" customHeight="1">
      <c r="A52" s="285"/>
      <c r="B52" s="163" t="s">
        <v>200</v>
      </c>
      <c r="C52" s="411"/>
      <c r="D52" s="401"/>
      <c r="E52" s="402"/>
      <c r="F52" s="406"/>
    </row>
    <row r="53" spans="1:6" ht="27.75" customHeight="1">
      <c r="A53" s="285"/>
      <c r="B53" s="234" t="s">
        <v>201</v>
      </c>
      <c r="C53" s="409"/>
      <c r="D53" s="399">
        <v>1810.8</v>
      </c>
      <c r="E53" s="399"/>
      <c r="F53" s="403"/>
    </row>
    <row r="54" spans="1:6" ht="27" customHeight="1">
      <c r="A54" s="285"/>
      <c r="B54" s="234" t="s">
        <v>206</v>
      </c>
      <c r="C54" s="409">
        <f>C56-C55</f>
        <v>36685.100000000035</v>
      </c>
      <c r="D54" s="399">
        <f>D56-D55</f>
        <v>11092.899999999965</v>
      </c>
      <c r="E54" s="399"/>
      <c r="F54" s="403"/>
    </row>
    <row r="55" spans="1:6" ht="18.75" customHeight="1">
      <c r="A55" s="285"/>
      <c r="B55" s="163" t="s">
        <v>171</v>
      </c>
      <c r="C55" s="411">
        <v>291416.6</v>
      </c>
      <c r="D55" s="401">
        <v>284468.7</v>
      </c>
      <c r="E55" s="399"/>
      <c r="F55" s="403"/>
    </row>
    <row r="56" spans="1:6" ht="17.25" customHeight="1">
      <c r="A56" s="285"/>
      <c r="B56" s="163" t="s">
        <v>202</v>
      </c>
      <c r="C56" s="411">
        <v>328101.7</v>
      </c>
      <c r="D56" s="401">
        <v>295561.6</v>
      </c>
      <c r="E56" s="399"/>
      <c r="F56" s="403"/>
    </row>
    <row r="57" spans="1:6" ht="27.75" customHeight="1" thickBot="1">
      <c r="A57" s="352"/>
      <c r="B57" s="195" t="s">
        <v>203</v>
      </c>
      <c r="C57" s="441">
        <f>C50+C53+C54</f>
        <v>36685.100000000035</v>
      </c>
      <c r="D57" s="442">
        <f>D50+D53+D54</f>
        <v>12903.699999999964</v>
      </c>
      <c r="E57" s="442"/>
      <c r="F57" s="443"/>
    </row>
    <row r="58" spans="1:6" ht="21.75" customHeight="1" thickBot="1">
      <c r="A58" s="287"/>
      <c r="B58" s="398" t="s">
        <v>204</v>
      </c>
      <c r="C58" s="436">
        <v>36685.1</v>
      </c>
      <c r="D58" s="433">
        <v>12903.7</v>
      </c>
      <c r="E58" s="433"/>
      <c r="F58" s="434"/>
    </row>
    <row r="73" ht="12.75">
      <c r="H73" t="s">
        <v>505</v>
      </c>
    </row>
  </sheetData>
  <mergeCells count="1">
    <mergeCell ref="A2:F2"/>
  </mergeCells>
  <printOptions/>
  <pageMargins left="0.75" right="0.52" top="0.26" bottom="0.41" header="0.24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50">
      <selection activeCell="B62" sqref="B62"/>
    </sheetView>
  </sheetViews>
  <sheetFormatPr defaultColWidth="9.00390625" defaultRowHeight="12.75"/>
  <cols>
    <col min="1" max="1" width="6.125" style="0" customWidth="1"/>
    <col min="2" max="2" width="44.25390625" style="0" customWidth="1"/>
    <col min="6" max="6" width="9.75390625" style="0" customWidth="1"/>
  </cols>
  <sheetData>
    <row r="1" spans="1:6" ht="43.5" customHeight="1" thickBot="1">
      <c r="A1" s="457"/>
      <c r="B1" s="458"/>
      <c r="C1" s="459" t="s">
        <v>259</v>
      </c>
      <c r="D1" s="459" t="s">
        <v>260</v>
      </c>
      <c r="E1" s="459" t="s">
        <v>465</v>
      </c>
      <c r="F1" s="460" t="s">
        <v>209</v>
      </c>
    </row>
    <row r="2" spans="1:6" ht="18" customHeight="1" thickBot="1">
      <c r="A2" s="740" t="s">
        <v>261</v>
      </c>
      <c r="B2" s="731"/>
      <c r="C2" s="731"/>
      <c r="D2" s="731"/>
      <c r="E2" s="731"/>
      <c r="F2" s="732"/>
    </row>
    <row r="3" spans="1:6" ht="18" customHeight="1" thickBot="1">
      <c r="A3" s="422" t="s">
        <v>479</v>
      </c>
      <c r="B3" s="423" t="s">
        <v>480</v>
      </c>
      <c r="C3" s="424">
        <v>3</v>
      </c>
      <c r="D3" s="425">
        <v>4</v>
      </c>
      <c r="E3" s="425">
        <v>5</v>
      </c>
      <c r="F3" s="426">
        <v>6</v>
      </c>
    </row>
    <row r="4" spans="1:6" ht="20.25" customHeight="1">
      <c r="A4" s="419" t="s">
        <v>111</v>
      </c>
      <c r="B4" s="420" t="s">
        <v>539</v>
      </c>
      <c r="C4" s="421">
        <f>C5+C6+C7+C9+C10+C8</f>
        <v>22408.5</v>
      </c>
      <c r="D4" s="407">
        <f>D5+D6+D7+D9+D10+D8</f>
        <v>20681.800000000003</v>
      </c>
      <c r="E4" s="407">
        <f>D4/C4*100</f>
        <v>92.29444184126561</v>
      </c>
      <c r="F4" s="408">
        <f aca="true" t="shared" si="0" ref="F4:F44">D4-C4</f>
        <v>-1726.699999999997</v>
      </c>
    </row>
    <row r="5" spans="1:6" ht="15.75" customHeight="1">
      <c r="A5" s="413" t="s">
        <v>185</v>
      </c>
      <c r="B5" s="415" t="s">
        <v>186</v>
      </c>
      <c r="C5" s="410">
        <v>232.3</v>
      </c>
      <c r="D5" s="400">
        <v>183.1</v>
      </c>
      <c r="E5" s="400">
        <f>D5/C5*100</f>
        <v>78.82049074472664</v>
      </c>
      <c r="F5" s="404">
        <f t="shared" si="0"/>
        <v>-49.20000000000002</v>
      </c>
    </row>
    <row r="6" spans="1:6" ht="27" customHeight="1">
      <c r="A6" s="413" t="s">
        <v>112</v>
      </c>
      <c r="B6" s="415" t="s">
        <v>541</v>
      </c>
      <c r="C6" s="410">
        <v>358.3</v>
      </c>
      <c r="D6" s="400">
        <v>358.3</v>
      </c>
      <c r="E6" s="400">
        <f>D6/C6*100</f>
        <v>100</v>
      </c>
      <c r="F6" s="404">
        <f t="shared" si="0"/>
        <v>0</v>
      </c>
    </row>
    <row r="7" spans="1:6" ht="18.75" customHeight="1">
      <c r="A7" s="413" t="s">
        <v>113</v>
      </c>
      <c r="B7" s="415" t="s">
        <v>542</v>
      </c>
      <c r="C7" s="410">
        <v>21434.2</v>
      </c>
      <c r="D7" s="400">
        <v>19922.4</v>
      </c>
      <c r="E7" s="400">
        <f>D7/C7*100</f>
        <v>92.9467859775499</v>
      </c>
      <c r="F7" s="404">
        <f t="shared" si="0"/>
        <v>-1511.7999999999993</v>
      </c>
    </row>
    <row r="8" spans="1:6" ht="17.25" customHeight="1">
      <c r="A8" s="413" t="s">
        <v>253</v>
      </c>
      <c r="B8" s="415" t="s">
        <v>254</v>
      </c>
      <c r="C8" s="410">
        <v>25</v>
      </c>
      <c r="D8" s="400">
        <v>24.4</v>
      </c>
      <c r="E8" s="400">
        <f>D8/C8*100</f>
        <v>97.6</v>
      </c>
      <c r="F8" s="404">
        <f t="shared" si="0"/>
        <v>-0.6000000000000014</v>
      </c>
    </row>
    <row r="9" spans="1:6" ht="17.25" customHeight="1">
      <c r="A9" s="413" t="s">
        <v>115</v>
      </c>
      <c r="B9" s="415" t="s">
        <v>109</v>
      </c>
      <c r="C9" s="410">
        <v>0</v>
      </c>
      <c r="D9" s="400">
        <v>0</v>
      </c>
      <c r="E9" s="400">
        <v>0</v>
      </c>
      <c r="F9" s="404">
        <f t="shared" si="0"/>
        <v>0</v>
      </c>
    </row>
    <row r="10" spans="1:6" ht="15.75" customHeight="1">
      <c r="A10" s="413" t="s">
        <v>187</v>
      </c>
      <c r="B10" s="415" t="s">
        <v>188</v>
      </c>
      <c r="C10" s="410">
        <v>358.7</v>
      </c>
      <c r="D10" s="400">
        <v>193.6</v>
      </c>
      <c r="E10" s="400">
        <f>D10/C10*100</f>
        <v>53.972679119040976</v>
      </c>
      <c r="F10" s="404">
        <f t="shared" si="0"/>
        <v>-165.1</v>
      </c>
    </row>
    <row r="11" spans="1:6" ht="26.25" customHeight="1">
      <c r="A11" s="412" t="s">
        <v>119</v>
      </c>
      <c r="B11" s="414" t="s">
        <v>540</v>
      </c>
      <c r="C11" s="409">
        <f>C12+C13</f>
        <v>1239</v>
      </c>
      <c r="D11" s="399">
        <f>D12+D13</f>
        <v>1152.4</v>
      </c>
      <c r="E11" s="399">
        <f>D11/C11*100</f>
        <v>93.01049233252624</v>
      </c>
      <c r="F11" s="403">
        <f t="shared" si="0"/>
        <v>-86.59999999999991</v>
      </c>
    </row>
    <row r="12" spans="1:6" ht="12.75">
      <c r="A12" s="413" t="s">
        <v>120</v>
      </c>
      <c r="B12" s="416" t="s">
        <v>544</v>
      </c>
      <c r="C12" s="411">
        <v>737.3</v>
      </c>
      <c r="D12" s="401">
        <v>659.6</v>
      </c>
      <c r="E12" s="401">
        <f>D12/C12*100</f>
        <v>89.46154889461549</v>
      </c>
      <c r="F12" s="405">
        <f t="shared" si="0"/>
        <v>-77.69999999999993</v>
      </c>
    </row>
    <row r="13" spans="1:6" ht="15.75" customHeight="1">
      <c r="A13" s="413" t="s">
        <v>189</v>
      </c>
      <c r="B13" s="416" t="s">
        <v>190</v>
      </c>
      <c r="C13" s="411">
        <v>501.7</v>
      </c>
      <c r="D13" s="401">
        <v>492.8</v>
      </c>
      <c r="E13" s="401">
        <f>D13/C13*100</f>
        <v>98.22603149292406</v>
      </c>
      <c r="F13" s="405">
        <f t="shared" si="0"/>
        <v>-8.899999999999977</v>
      </c>
    </row>
    <row r="14" spans="1:6" ht="12.75">
      <c r="A14" s="412" t="s">
        <v>121</v>
      </c>
      <c r="B14" s="414" t="s">
        <v>158</v>
      </c>
      <c r="C14" s="409">
        <f>C15+C16+C17+C18</f>
        <v>40303.5</v>
      </c>
      <c r="D14" s="399">
        <f>D15+D16+D17+D18</f>
        <v>40303.5</v>
      </c>
      <c r="E14" s="399">
        <f>D14/C14*100</f>
        <v>100</v>
      </c>
      <c r="F14" s="403">
        <f t="shared" si="0"/>
        <v>0</v>
      </c>
    </row>
    <row r="15" spans="1:6" ht="12.75">
      <c r="A15" s="413" t="s">
        <v>191</v>
      </c>
      <c r="B15" s="417" t="s">
        <v>192</v>
      </c>
      <c r="C15" s="411"/>
      <c r="D15" s="401"/>
      <c r="E15" s="401"/>
      <c r="F15" s="405">
        <f t="shared" si="0"/>
        <v>0</v>
      </c>
    </row>
    <row r="16" spans="1:6" ht="12.75">
      <c r="A16" s="413" t="s">
        <v>232</v>
      </c>
      <c r="B16" s="417" t="s">
        <v>233</v>
      </c>
      <c r="C16" s="411"/>
      <c r="D16" s="401"/>
      <c r="E16" s="401"/>
      <c r="F16" s="405">
        <f t="shared" si="0"/>
        <v>0</v>
      </c>
    </row>
    <row r="17" spans="1:6" ht="12.75">
      <c r="A17" s="413" t="s">
        <v>122</v>
      </c>
      <c r="B17" s="417" t="s">
        <v>100</v>
      </c>
      <c r="C17" s="411">
        <v>40203.5</v>
      </c>
      <c r="D17" s="401">
        <v>40203.5</v>
      </c>
      <c r="E17" s="401">
        <f>D17/C17*100</f>
        <v>100</v>
      </c>
      <c r="F17" s="405">
        <f t="shared" si="0"/>
        <v>0</v>
      </c>
    </row>
    <row r="18" spans="1:6" ht="15.75" customHeight="1">
      <c r="A18" s="413" t="s">
        <v>123</v>
      </c>
      <c r="B18" s="417" t="s">
        <v>101</v>
      </c>
      <c r="C18" s="411">
        <v>100</v>
      </c>
      <c r="D18" s="401">
        <v>100</v>
      </c>
      <c r="E18" s="401"/>
      <c r="F18" s="405">
        <f t="shared" si="0"/>
        <v>0</v>
      </c>
    </row>
    <row r="19" spans="1:6" ht="15.75" customHeight="1">
      <c r="A19" s="412" t="s">
        <v>124</v>
      </c>
      <c r="B19" s="414" t="s">
        <v>456</v>
      </c>
      <c r="C19" s="409">
        <f>C20+C21+C22</f>
        <v>15914.900000000001</v>
      </c>
      <c r="D19" s="399">
        <f>D20+D21+D22</f>
        <v>11354.300000000001</v>
      </c>
      <c r="E19" s="399">
        <f aca="true" t="shared" si="1" ref="E19:E44">D19/C19*100</f>
        <v>71.34383502252606</v>
      </c>
      <c r="F19" s="403">
        <f t="shared" si="0"/>
        <v>-4560.6</v>
      </c>
    </row>
    <row r="20" spans="1:6" ht="12.75">
      <c r="A20" s="413" t="s">
        <v>125</v>
      </c>
      <c r="B20" s="416" t="s">
        <v>545</v>
      </c>
      <c r="C20" s="411">
        <v>894.7</v>
      </c>
      <c r="D20" s="401">
        <v>494</v>
      </c>
      <c r="E20" s="401">
        <f t="shared" si="1"/>
        <v>55.21403822510338</v>
      </c>
      <c r="F20" s="405">
        <f t="shared" si="0"/>
        <v>-400.70000000000005</v>
      </c>
    </row>
    <row r="21" spans="1:6" ht="12.75">
      <c r="A21" s="413" t="s">
        <v>126</v>
      </c>
      <c r="B21" s="416" t="s">
        <v>546</v>
      </c>
      <c r="C21" s="411">
        <v>13304</v>
      </c>
      <c r="D21" s="401">
        <v>10544.2</v>
      </c>
      <c r="E21" s="401">
        <f t="shared" si="1"/>
        <v>79.25586289837644</v>
      </c>
      <c r="F21" s="405">
        <f t="shared" si="0"/>
        <v>-2759.7999999999993</v>
      </c>
    </row>
    <row r="22" spans="1:6" ht="27.75" customHeight="1">
      <c r="A22" s="413" t="s">
        <v>127</v>
      </c>
      <c r="B22" s="416" t="s">
        <v>91</v>
      </c>
      <c r="C22" s="411">
        <v>1716.2</v>
      </c>
      <c r="D22" s="401">
        <v>316.1</v>
      </c>
      <c r="E22" s="401">
        <f t="shared" si="1"/>
        <v>18.418599230858877</v>
      </c>
      <c r="F22" s="405">
        <f t="shared" si="0"/>
        <v>-1400.1</v>
      </c>
    </row>
    <row r="23" spans="1:6" ht="17.25" customHeight="1">
      <c r="A23" s="412" t="s">
        <v>128</v>
      </c>
      <c r="B23" s="418" t="s">
        <v>503</v>
      </c>
      <c r="C23" s="409">
        <f>C24</f>
        <v>33.3</v>
      </c>
      <c r="D23" s="399">
        <f>D24</f>
        <v>10.1</v>
      </c>
      <c r="E23" s="399">
        <f t="shared" si="1"/>
        <v>30.33033033033033</v>
      </c>
      <c r="F23" s="403">
        <f t="shared" si="0"/>
        <v>-23.199999999999996</v>
      </c>
    </row>
    <row r="24" spans="1:6" ht="17.25" customHeight="1">
      <c r="A24" s="413" t="s">
        <v>129</v>
      </c>
      <c r="B24" s="417" t="s">
        <v>110</v>
      </c>
      <c r="C24" s="411">
        <v>33.3</v>
      </c>
      <c r="D24" s="401">
        <v>10.1</v>
      </c>
      <c r="E24" s="401">
        <f t="shared" si="1"/>
        <v>30.33033033033033</v>
      </c>
      <c r="F24" s="405">
        <f t="shared" si="0"/>
        <v>-23.199999999999996</v>
      </c>
    </row>
    <row r="25" spans="1:6" ht="16.5" customHeight="1">
      <c r="A25" s="412" t="s">
        <v>130</v>
      </c>
      <c r="B25" s="418" t="s">
        <v>457</v>
      </c>
      <c r="C25" s="409">
        <f>C26+C27+C28+C29+C30</f>
        <v>93950</v>
      </c>
      <c r="D25" s="399">
        <f>D26+D27+D28+D29+D30</f>
        <v>84817.2</v>
      </c>
      <c r="E25" s="399">
        <f t="shared" si="1"/>
        <v>90.27908461947844</v>
      </c>
      <c r="F25" s="403">
        <f t="shared" si="0"/>
        <v>-9132.800000000003</v>
      </c>
    </row>
    <row r="26" spans="1:6" ht="12.75">
      <c r="A26" s="413" t="s">
        <v>131</v>
      </c>
      <c r="B26" s="417" t="s">
        <v>92</v>
      </c>
      <c r="C26" s="411">
        <v>18027.3</v>
      </c>
      <c r="D26" s="401">
        <v>17313.7</v>
      </c>
      <c r="E26" s="401">
        <f t="shared" si="1"/>
        <v>96.04155919078288</v>
      </c>
      <c r="F26" s="405">
        <f t="shared" si="0"/>
        <v>-713.5999999999985</v>
      </c>
    </row>
    <row r="27" spans="1:6" ht="12.75">
      <c r="A27" s="413" t="s">
        <v>132</v>
      </c>
      <c r="B27" s="417" t="s">
        <v>93</v>
      </c>
      <c r="C27" s="411">
        <v>70217.9</v>
      </c>
      <c r="D27" s="401">
        <v>62762.8</v>
      </c>
      <c r="E27" s="401">
        <f t="shared" si="1"/>
        <v>89.38290663776617</v>
      </c>
      <c r="F27" s="405">
        <f t="shared" si="0"/>
        <v>-7455.099999999991</v>
      </c>
    </row>
    <row r="28" spans="1:6" ht="15.75" customHeight="1">
      <c r="A28" s="413" t="s">
        <v>133</v>
      </c>
      <c r="B28" s="417" t="s">
        <v>94</v>
      </c>
      <c r="C28" s="411">
        <v>258.9</v>
      </c>
      <c r="D28" s="401">
        <v>258.9</v>
      </c>
      <c r="E28" s="401">
        <f t="shared" si="1"/>
        <v>100</v>
      </c>
      <c r="F28" s="405">
        <f t="shared" si="0"/>
        <v>0</v>
      </c>
    </row>
    <row r="29" spans="1:6" ht="12.75">
      <c r="A29" s="413" t="s">
        <v>134</v>
      </c>
      <c r="B29" s="417" t="s">
        <v>95</v>
      </c>
      <c r="C29" s="411">
        <v>945.3</v>
      </c>
      <c r="D29" s="401">
        <v>76.2</v>
      </c>
      <c r="E29" s="401">
        <f t="shared" si="1"/>
        <v>8.06093303713107</v>
      </c>
      <c r="F29" s="405">
        <f t="shared" si="0"/>
        <v>-869.0999999999999</v>
      </c>
    </row>
    <row r="30" spans="1:6" ht="16.5" customHeight="1">
      <c r="A30" s="413" t="s">
        <v>135</v>
      </c>
      <c r="B30" s="417" t="s">
        <v>107</v>
      </c>
      <c r="C30" s="411">
        <v>4500.6</v>
      </c>
      <c r="D30" s="401">
        <v>4405.6</v>
      </c>
      <c r="E30" s="401">
        <f t="shared" si="1"/>
        <v>97.88917033284451</v>
      </c>
      <c r="F30" s="405">
        <f t="shared" si="0"/>
        <v>-95</v>
      </c>
    </row>
    <row r="31" spans="1:6" ht="18" customHeight="1">
      <c r="A31" s="412" t="s">
        <v>136</v>
      </c>
      <c r="B31" s="418" t="s">
        <v>467</v>
      </c>
      <c r="C31" s="409">
        <f>C32+C33+C34</f>
        <v>13377.900000000001</v>
      </c>
      <c r="D31" s="399">
        <f>D32+D33+D34</f>
        <v>12708.6</v>
      </c>
      <c r="E31" s="399">
        <f t="shared" si="1"/>
        <v>94.99697261902091</v>
      </c>
      <c r="F31" s="403">
        <f t="shared" si="0"/>
        <v>-669.3000000000011</v>
      </c>
    </row>
    <row r="32" spans="1:6" ht="16.5" customHeight="1">
      <c r="A32" s="413" t="s">
        <v>137</v>
      </c>
      <c r="B32" s="417" t="s">
        <v>106</v>
      </c>
      <c r="C32" s="411">
        <v>12262.2</v>
      </c>
      <c r="D32" s="401">
        <v>11593</v>
      </c>
      <c r="E32" s="401">
        <f t="shared" si="1"/>
        <v>94.54257800394709</v>
      </c>
      <c r="F32" s="405">
        <f t="shared" si="0"/>
        <v>-669.2000000000007</v>
      </c>
    </row>
    <row r="33" spans="1:6" ht="14.25" customHeight="1">
      <c r="A33" s="413" t="s">
        <v>138</v>
      </c>
      <c r="B33" s="417" t="s">
        <v>96</v>
      </c>
      <c r="C33" s="411">
        <v>939</v>
      </c>
      <c r="D33" s="401">
        <v>939</v>
      </c>
      <c r="E33" s="401">
        <f t="shared" si="1"/>
        <v>100</v>
      </c>
      <c r="F33" s="405">
        <f t="shared" si="0"/>
        <v>0</v>
      </c>
    </row>
    <row r="34" spans="1:6" ht="15.75" customHeight="1">
      <c r="A34" s="413" t="s">
        <v>139</v>
      </c>
      <c r="B34" s="417" t="s">
        <v>97</v>
      </c>
      <c r="C34" s="411">
        <v>176.7</v>
      </c>
      <c r="D34" s="401">
        <v>176.6</v>
      </c>
      <c r="E34" s="401">
        <f t="shared" si="1"/>
        <v>99.94340690435767</v>
      </c>
      <c r="F34" s="405">
        <f t="shared" si="0"/>
        <v>-0.09999999999999432</v>
      </c>
    </row>
    <row r="35" spans="1:6" ht="16.5" customHeight="1">
      <c r="A35" s="412" t="s">
        <v>169</v>
      </c>
      <c r="B35" s="418" t="s">
        <v>152</v>
      </c>
      <c r="C35" s="409">
        <f>C36+C37</f>
        <v>25500.1</v>
      </c>
      <c r="D35" s="399">
        <f>D36+D37</f>
        <v>23625.2</v>
      </c>
      <c r="E35" s="399">
        <f t="shared" si="1"/>
        <v>92.64747981380465</v>
      </c>
      <c r="F35" s="403">
        <f t="shared" si="0"/>
        <v>-1874.8999999999978</v>
      </c>
    </row>
    <row r="36" spans="1:6" ht="17.25" customHeight="1">
      <c r="A36" s="413" t="s">
        <v>140</v>
      </c>
      <c r="B36" s="417" t="s">
        <v>98</v>
      </c>
      <c r="C36" s="411">
        <v>24656.1</v>
      </c>
      <c r="D36" s="401">
        <v>22781.2</v>
      </c>
      <c r="E36" s="401">
        <f t="shared" si="1"/>
        <v>92.39579657772316</v>
      </c>
      <c r="F36" s="405">
        <f t="shared" si="0"/>
        <v>-1874.8999999999978</v>
      </c>
    </row>
    <row r="37" spans="1:6" ht="17.25" customHeight="1">
      <c r="A37" s="413" t="s">
        <v>141</v>
      </c>
      <c r="B37" s="417" t="s">
        <v>99</v>
      </c>
      <c r="C37" s="411">
        <v>844</v>
      </c>
      <c r="D37" s="401">
        <v>844</v>
      </c>
      <c r="E37" s="401">
        <f t="shared" si="1"/>
        <v>100</v>
      </c>
      <c r="F37" s="405">
        <f t="shared" si="0"/>
        <v>0</v>
      </c>
    </row>
    <row r="38" spans="1:6" ht="17.25" customHeight="1">
      <c r="A38" s="412" t="s">
        <v>142</v>
      </c>
      <c r="B38" s="418" t="s">
        <v>458</v>
      </c>
      <c r="C38" s="409">
        <f>C39+C40+C41+C42+C43</f>
        <v>42722.700000000004</v>
      </c>
      <c r="D38" s="399">
        <f>D39+D40+D41+D42+D43</f>
        <v>32756.6</v>
      </c>
      <c r="E38" s="399">
        <f t="shared" si="1"/>
        <v>76.67258857703281</v>
      </c>
      <c r="F38" s="403">
        <f t="shared" si="0"/>
        <v>-9966.100000000006</v>
      </c>
    </row>
    <row r="39" spans="1:6" ht="16.5" customHeight="1">
      <c r="A39" s="413" t="s">
        <v>143</v>
      </c>
      <c r="B39" s="417" t="s">
        <v>102</v>
      </c>
      <c r="C39" s="411">
        <v>551.7</v>
      </c>
      <c r="D39" s="401">
        <v>529.3</v>
      </c>
      <c r="E39" s="401">
        <f t="shared" si="1"/>
        <v>95.93982236722856</v>
      </c>
      <c r="F39" s="405">
        <f t="shared" si="0"/>
        <v>-22.40000000000009</v>
      </c>
    </row>
    <row r="40" spans="1:6" ht="20.25" customHeight="1">
      <c r="A40" s="413" t="s">
        <v>144</v>
      </c>
      <c r="B40" s="417" t="s">
        <v>103</v>
      </c>
      <c r="C40" s="411">
        <v>5714.3</v>
      </c>
      <c r="D40" s="401">
        <v>4220.9</v>
      </c>
      <c r="E40" s="401">
        <f t="shared" si="1"/>
        <v>73.86556533608665</v>
      </c>
      <c r="F40" s="405">
        <f t="shared" si="0"/>
        <v>-1493.4000000000005</v>
      </c>
    </row>
    <row r="41" spans="1:6" ht="18" customHeight="1">
      <c r="A41" s="413" t="s">
        <v>118</v>
      </c>
      <c r="B41" s="417" t="s">
        <v>153</v>
      </c>
      <c r="C41" s="411">
        <v>33661.1</v>
      </c>
      <c r="D41" s="401">
        <v>25605.6</v>
      </c>
      <c r="E41" s="401">
        <f t="shared" si="1"/>
        <v>76.06881533877383</v>
      </c>
      <c r="F41" s="405">
        <f t="shared" si="0"/>
        <v>-8055.5</v>
      </c>
    </row>
    <row r="42" spans="1:6" ht="24" customHeight="1">
      <c r="A42" s="413" t="s">
        <v>117</v>
      </c>
      <c r="B42" s="417" t="s">
        <v>108</v>
      </c>
      <c r="C42" s="411">
        <v>1317.3</v>
      </c>
      <c r="D42" s="401">
        <v>1305.1</v>
      </c>
      <c r="E42" s="401">
        <f t="shared" si="1"/>
        <v>99.07386320504061</v>
      </c>
      <c r="F42" s="405">
        <f t="shared" si="0"/>
        <v>-12.200000000000045</v>
      </c>
    </row>
    <row r="43" spans="1:6" ht="23.25" customHeight="1" thickBot="1">
      <c r="A43" s="427" t="s">
        <v>116</v>
      </c>
      <c r="B43" s="428" t="s">
        <v>104</v>
      </c>
      <c r="C43" s="429">
        <v>1478.3</v>
      </c>
      <c r="D43" s="430">
        <v>1095.7</v>
      </c>
      <c r="E43" s="430">
        <f t="shared" si="1"/>
        <v>74.11892038151932</v>
      </c>
      <c r="F43" s="431">
        <f t="shared" si="0"/>
        <v>-382.5999999999999</v>
      </c>
    </row>
    <row r="44" spans="1:6" ht="20.25" customHeight="1" thickBot="1">
      <c r="A44" s="432" t="s">
        <v>196</v>
      </c>
      <c r="B44" s="435" t="s">
        <v>105</v>
      </c>
      <c r="C44" s="436">
        <f>C38+C35+C31+C25+C23+C19+C14+C11+C4</f>
        <v>255449.9</v>
      </c>
      <c r="D44" s="433">
        <f>D4+D11+D14+D19+D23+D25+D31+D35+D38</f>
        <v>227409.7</v>
      </c>
      <c r="E44" s="433">
        <f t="shared" si="1"/>
        <v>89.02320963915038</v>
      </c>
      <c r="F44" s="434">
        <f t="shared" si="0"/>
        <v>-28040.199999999983</v>
      </c>
    </row>
    <row r="45" spans="1:6" ht="21" customHeight="1" thickBot="1">
      <c r="A45" s="432" t="s">
        <v>197</v>
      </c>
      <c r="B45" s="435" t="s">
        <v>234</v>
      </c>
      <c r="C45" s="436">
        <v>-30895.3</v>
      </c>
      <c r="D45" s="433">
        <v>-10974.5</v>
      </c>
      <c r="E45" s="433"/>
      <c r="F45" s="434"/>
    </row>
    <row r="46" spans="1:6" ht="15" customHeight="1" thickBot="1">
      <c r="A46" s="439" t="s">
        <v>479</v>
      </c>
      <c r="B46" s="437" t="s">
        <v>480</v>
      </c>
      <c r="C46" s="424">
        <v>3</v>
      </c>
      <c r="D46" s="425">
        <v>4</v>
      </c>
      <c r="E46" s="425">
        <v>5</v>
      </c>
      <c r="F46" s="426">
        <v>6</v>
      </c>
    </row>
    <row r="47" spans="1:6" ht="30" customHeight="1">
      <c r="A47" s="440"/>
      <c r="B47" s="438" t="s">
        <v>198</v>
      </c>
      <c r="C47" s="421"/>
      <c r="D47" s="407"/>
      <c r="E47" s="407"/>
      <c r="F47" s="408"/>
    </row>
    <row r="48" spans="1:6" ht="40.5" customHeight="1">
      <c r="A48" s="285"/>
      <c r="B48" s="234" t="s">
        <v>205</v>
      </c>
      <c r="C48" s="409"/>
      <c r="D48" s="399"/>
      <c r="E48" s="399"/>
      <c r="F48" s="403"/>
    </row>
    <row r="49" spans="1:6" ht="18.75" customHeight="1">
      <c r="A49" s="285"/>
      <c r="B49" s="163" t="s">
        <v>199</v>
      </c>
      <c r="C49" s="411"/>
      <c r="D49" s="401"/>
      <c r="E49" s="402"/>
      <c r="F49" s="406"/>
    </row>
    <row r="50" spans="1:6" ht="24.75" customHeight="1">
      <c r="A50" s="285"/>
      <c r="B50" s="163" t="s">
        <v>200</v>
      </c>
      <c r="C50" s="411"/>
      <c r="D50" s="401"/>
      <c r="E50" s="402"/>
      <c r="F50" s="406"/>
    </row>
    <row r="51" spans="1:6" ht="27.75" customHeight="1">
      <c r="A51" s="285"/>
      <c r="B51" s="234" t="s">
        <v>201</v>
      </c>
      <c r="C51" s="409"/>
      <c r="D51" s="399">
        <v>1480.1</v>
      </c>
      <c r="E51" s="399"/>
      <c r="F51" s="403"/>
    </row>
    <row r="52" spans="1:6" ht="27" customHeight="1">
      <c r="A52" s="285"/>
      <c r="B52" s="234" t="s">
        <v>206</v>
      </c>
      <c r="C52" s="409">
        <f>C54-C53</f>
        <v>30895.29999999999</v>
      </c>
      <c r="D52" s="399">
        <f>D54-D53</f>
        <v>9494.400000000023</v>
      </c>
      <c r="E52" s="399"/>
      <c r="F52" s="403"/>
    </row>
    <row r="53" spans="1:6" ht="18.75" customHeight="1">
      <c r="A53" s="285"/>
      <c r="B53" s="163" t="s">
        <v>171</v>
      </c>
      <c r="C53" s="411">
        <v>224554.6</v>
      </c>
      <c r="D53" s="401">
        <v>217915.3</v>
      </c>
      <c r="E53" s="399"/>
      <c r="F53" s="403"/>
    </row>
    <row r="54" spans="1:6" ht="17.25" customHeight="1">
      <c r="A54" s="285"/>
      <c r="B54" s="163" t="s">
        <v>202</v>
      </c>
      <c r="C54" s="411">
        <v>255449.9</v>
      </c>
      <c r="D54" s="401">
        <v>227409.7</v>
      </c>
      <c r="E54" s="399"/>
      <c r="F54" s="403"/>
    </row>
    <row r="55" spans="1:6" ht="27.75" customHeight="1" thickBot="1">
      <c r="A55" s="352"/>
      <c r="B55" s="195" t="s">
        <v>203</v>
      </c>
      <c r="C55" s="441">
        <f>C48+C51+C52</f>
        <v>30895.29999999999</v>
      </c>
      <c r="D55" s="442">
        <f>D48+D51+D52</f>
        <v>10974.500000000024</v>
      </c>
      <c r="E55" s="442"/>
      <c r="F55" s="443"/>
    </row>
    <row r="56" spans="1:6" ht="21.75" customHeight="1" thickBot="1">
      <c r="A56" s="287"/>
      <c r="B56" s="398" t="s">
        <v>204</v>
      </c>
      <c r="C56" s="436">
        <v>30895.3</v>
      </c>
      <c r="D56" s="433">
        <v>10974.5</v>
      </c>
      <c r="E56" s="433"/>
      <c r="F56" s="434"/>
    </row>
    <row r="71" ht="12.75">
      <c r="H71" t="s">
        <v>505</v>
      </c>
    </row>
  </sheetData>
  <mergeCells count="1">
    <mergeCell ref="A2:F2"/>
  </mergeCells>
  <printOptions/>
  <pageMargins left="0.75" right="0.52" top="0.51" bottom="0.4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37">
      <selection activeCell="D38" sqref="D3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3.00390625" style="0" customWidth="1"/>
  </cols>
  <sheetData>
    <row r="2" spans="1:6" ht="15">
      <c r="A2" s="739" t="s">
        <v>278</v>
      </c>
      <c r="B2" s="739"/>
      <c r="C2" s="739"/>
      <c r="D2" s="739"/>
      <c r="E2" s="739"/>
      <c r="F2" s="739"/>
    </row>
    <row r="3" spans="1:6" ht="15">
      <c r="A3" s="739" t="s">
        <v>279</v>
      </c>
      <c r="B3" s="739"/>
      <c r="C3" s="739"/>
      <c r="D3" s="739"/>
      <c r="E3" s="739"/>
      <c r="F3" s="739"/>
    </row>
    <row r="4" spans="1:5" ht="13.5" thickBot="1">
      <c r="A4" s="493" t="s">
        <v>276</v>
      </c>
      <c r="B4" s="492"/>
      <c r="C4" s="492"/>
      <c r="D4" s="492"/>
      <c r="E4" s="492"/>
    </row>
    <row r="5" spans="1:6" ht="39" thickBot="1">
      <c r="A5" s="361"/>
      <c r="B5" s="347"/>
      <c r="C5" s="348" t="s">
        <v>211</v>
      </c>
      <c r="D5" s="348" t="s">
        <v>214</v>
      </c>
      <c r="E5" s="348" t="s">
        <v>465</v>
      </c>
      <c r="F5" s="349" t="s">
        <v>277</v>
      </c>
    </row>
    <row r="6" spans="1:6" s="449" customFormat="1" ht="13.5" thickBot="1">
      <c r="A6" s="531" t="s">
        <v>111</v>
      </c>
      <c r="B6" s="146" t="s">
        <v>539</v>
      </c>
      <c r="C6" s="466">
        <f>C7+C8+C9+C11+C10</f>
        <v>31080.7</v>
      </c>
      <c r="D6" s="377">
        <f>D7+D8+D9+D11+D10</f>
        <v>28950.800000000003</v>
      </c>
      <c r="E6" s="379">
        <f>D6/C6*100</f>
        <v>93.14719423951199</v>
      </c>
      <c r="F6" s="379">
        <f aca="true" t="shared" si="0" ref="F6:F45">D6-C6</f>
        <v>-2129.899999999998</v>
      </c>
    </row>
    <row r="7" spans="1:6" ht="12.75">
      <c r="A7" s="394" t="s">
        <v>185</v>
      </c>
      <c r="B7" s="528" t="s">
        <v>186</v>
      </c>
      <c r="C7" s="529">
        <v>342.7</v>
      </c>
      <c r="D7" s="537">
        <v>335</v>
      </c>
      <c r="E7" s="549">
        <f>D7/C7*100</f>
        <v>97.7531368543916</v>
      </c>
      <c r="F7" s="530">
        <f t="shared" si="0"/>
        <v>-7.699999999999989</v>
      </c>
    </row>
    <row r="8" spans="1:6" ht="25.5">
      <c r="A8" s="382" t="s">
        <v>112</v>
      </c>
      <c r="B8" s="444" t="s">
        <v>541</v>
      </c>
      <c r="C8" s="463">
        <v>610.9</v>
      </c>
      <c r="D8" s="371">
        <v>610.9</v>
      </c>
      <c r="E8" s="371">
        <f>D8/C8*100</f>
        <v>100</v>
      </c>
      <c r="F8" s="445">
        <f t="shared" si="0"/>
        <v>0</v>
      </c>
    </row>
    <row r="9" spans="1:6" ht="12.75">
      <c r="A9" s="382" t="s">
        <v>113</v>
      </c>
      <c r="B9" s="444" t="s">
        <v>542</v>
      </c>
      <c r="C9" s="463">
        <v>30102.7</v>
      </c>
      <c r="D9" s="371">
        <v>27980.5</v>
      </c>
      <c r="E9" s="371">
        <f>D9/C9*100</f>
        <v>92.95013404113253</v>
      </c>
      <c r="F9" s="445">
        <f t="shared" si="0"/>
        <v>-2122.2000000000007</v>
      </c>
    </row>
    <row r="10" spans="1:6" ht="12.75">
      <c r="A10" s="461" t="s">
        <v>253</v>
      </c>
      <c r="B10" s="415" t="s">
        <v>254</v>
      </c>
      <c r="C10" s="464">
        <v>24.4</v>
      </c>
      <c r="D10" s="469">
        <v>24.4</v>
      </c>
      <c r="E10" s="469">
        <f>D10/C10*100</f>
        <v>100</v>
      </c>
      <c r="F10" s="550">
        <f t="shared" si="0"/>
        <v>0</v>
      </c>
    </row>
    <row r="11" spans="1:6" ht="13.5" thickBot="1">
      <c r="A11" s="382" t="s">
        <v>115</v>
      </c>
      <c r="B11" s="444" t="s">
        <v>109</v>
      </c>
      <c r="C11" s="463">
        <v>0</v>
      </c>
      <c r="D11" s="371">
        <v>0</v>
      </c>
      <c r="E11" s="373">
        <v>0</v>
      </c>
      <c r="F11" s="445">
        <f t="shared" si="0"/>
        <v>0</v>
      </c>
    </row>
    <row r="12" spans="1:6" s="449" customFormat="1" ht="26.25" thickBot="1">
      <c r="A12" s="531" t="s">
        <v>119</v>
      </c>
      <c r="B12" s="146" t="s">
        <v>540</v>
      </c>
      <c r="C12" s="466">
        <f>C13+C14</f>
        <v>1646.1</v>
      </c>
      <c r="D12" s="377">
        <f>D13+D14</f>
        <v>1525.5</v>
      </c>
      <c r="E12" s="379">
        <f>D12/C12*100</f>
        <v>92.67359212684528</v>
      </c>
      <c r="F12" s="379">
        <f t="shared" si="0"/>
        <v>-120.59999999999991</v>
      </c>
    </row>
    <row r="13" spans="1:6" ht="12.75">
      <c r="A13" s="394" t="s">
        <v>120</v>
      </c>
      <c r="B13" s="528" t="s">
        <v>544</v>
      </c>
      <c r="C13" s="529">
        <v>1036.5</v>
      </c>
      <c r="D13" s="537">
        <v>945.8</v>
      </c>
      <c r="E13" s="530">
        <f>D13/C13*100</f>
        <v>91.24939700916545</v>
      </c>
      <c r="F13" s="530">
        <f t="shared" si="0"/>
        <v>-90.70000000000005</v>
      </c>
    </row>
    <row r="14" spans="1:6" ht="13.5" thickBot="1">
      <c r="A14" s="383" t="s">
        <v>189</v>
      </c>
      <c r="B14" s="447" t="s">
        <v>190</v>
      </c>
      <c r="C14" s="465">
        <v>609.6</v>
      </c>
      <c r="D14" s="373">
        <v>579.7</v>
      </c>
      <c r="E14" s="448">
        <f>D14/C14*100</f>
        <v>95.09514435695539</v>
      </c>
      <c r="F14" s="448">
        <f t="shared" si="0"/>
        <v>-29.899999999999977</v>
      </c>
    </row>
    <row r="15" spans="1:6" s="449" customFormat="1" ht="13.5" thickBot="1">
      <c r="A15" s="531" t="s">
        <v>121</v>
      </c>
      <c r="B15" s="146" t="s">
        <v>158</v>
      </c>
      <c r="C15" s="466">
        <f>C16+C17+C18</f>
        <v>2175.4</v>
      </c>
      <c r="D15" s="377">
        <f>D16+D17+D18</f>
        <v>1789.3</v>
      </c>
      <c r="E15" s="379">
        <f>D15/C15*100</f>
        <v>82.25153994667647</v>
      </c>
      <c r="F15" s="379">
        <f t="shared" si="0"/>
        <v>-386.10000000000014</v>
      </c>
    </row>
    <row r="16" spans="1:6" ht="12.75">
      <c r="A16" s="394" t="s">
        <v>191</v>
      </c>
      <c r="B16" s="159" t="s">
        <v>192</v>
      </c>
      <c r="C16" s="529">
        <v>0</v>
      </c>
      <c r="D16" s="537">
        <v>0</v>
      </c>
      <c r="E16" s="530">
        <v>0</v>
      </c>
      <c r="F16" s="530">
        <f t="shared" si="0"/>
        <v>0</v>
      </c>
    </row>
    <row r="17" spans="1:6" ht="12.75">
      <c r="A17" s="382" t="s">
        <v>122</v>
      </c>
      <c r="B17" s="163" t="s">
        <v>100</v>
      </c>
      <c r="C17" s="463">
        <v>2175.4</v>
      </c>
      <c r="D17" s="371">
        <v>1789.3</v>
      </c>
      <c r="E17" s="445">
        <f>D17/C17*100</f>
        <v>82.25153994667647</v>
      </c>
      <c r="F17" s="445">
        <f t="shared" si="0"/>
        <v>-386.10000000000014</v>
      </c>
    </row>
    <row r="18" spans="1:6" ht="13.5" thickBot="1">
      <c r="A18" s="383" t="s">
        <v>123</v>
      </c>
      <c r="B18" s="231" t="s">
        <v>101</v>
      </c>
      <c r="C18" s="465">
        <v>0</v>
      </c>
      <c r="D18" s="373">
        <v>0</v>
      </c>
      <c r="E18" s="448">
        <v>0</v>
      </c>
      <c r="F18" s="448">
        <f t="shared" si="0"/>
        <v>0</v>
      </c>
    </row>
    <row r="19" spans="1:6" s="449" customFormat="1" ht="13.5" thickBot="1">
      <c r="A19" s="531" t="s">
        <v>124</v>
      </c>
      <c r="B19" s="146" t="s">
        <v>456</v>
      </c>
      <c r="C19" s="466">
        <f>C20+C21+C22</f>
        <v>23736.1</v>
      </c>
      <c r="D19" s="377">
        <f>D20+D21+D22</f>
        <v>20263.800000000003</v>
      </c>
      <c r="E19" s="379">
        <f aca="true" t="shared" si="1" ref="E19:E24">D19/C19*100</f>
        <v>85.3712277922658</v>
      </c>
      <c r="F19" s="379">
        <f t="shared" si="0"/>
        <v>-3472.2999999999956</v>
      </c>
    </row>
    <row r="20" spans="1:6" ht="12.75">
      <c r="A20" s="394" t="s">
        <v>125</v>
      </c>
      <c r="B20" s="528" t="s">
        <v>545</v>
      </c>
      <c r="C20" s="529">
        <v>933.3</v>
      </c>
      <c r="D20" s="529">
        <v>622.2</v>
      </c>
      <c r="E20" s="549">
        <f t="shared" si="1"/>
        <v>66.66666666666667</v>
      </c>
      <c r="F20" s="530">
        <f t="shared" si="0"/>
        <v>-311.0999999999999</v>
      </c>
    </row>
    <row r="21" spans="1:6" ht="12.75">
      <c r="A21" s="382" t="s">
        <v>126</v>
      </c>
      <c r="B21" s="444" t="s">
        <v>546</v>
      </c>
      <c r="C21" s="463">
        <v>20694.8</v>
      </c>
      <c r="D21" s="463">
        <v>19628.9</v>
      </c>
      <c r="E21" s="371">
        <f t="shared" si="1"/>
        <v>94.84943077488066</v>
      </c>
      <c r="F21" s="445">
        <f t="shared" si="0"/>
        <v>-1065.8999999999978</v>
      </c>
    </row>
    <row r="22" spans="1:6" ht="26.25" thickBot="1">
      <c r="A22" s="485" t="s">
        <v>127</v>
      </c>
      <c r="B22" s="527" t="s">
        <v>91</v>
      </c>
      <c r="C22" s="486">
        <v>2108</v>
      </c>
      <c r="D22" s="486">
        <v>12.7</v>
      </c>
      <c r="E22" s="373">
        <f t="shared" si="1"/>
        <v>0.6024667931688804</v>
      </c>
      <c r="F22" s="488">
        <f t="shared" si="0"/>
        <v>-2095.3</v>
      </c>
    </row>
    <row r="23" spans="1:6" s="449" customFormat="1" ht="13.5" thickBot="1">
      <c r="A23" s="531" t="s">
        <v>128</v>
      </c>
      <c r="B23" s="175" t="s">
        <v>503</v>
      </c>
      <c r="C23" s="466">
        <f>C24</f>
        <v>46.7</v>
      </c>
      <c r="D23" s="377">
        <f>D24</f>
        <v>15</v>
      </c>
      <c r="E23" s="377">
        <f t="shared" si="1"/>
        <v>32.11991434689507</v>
      </c>
      <c r="F23" s="379">
        <f t="shared" si="0"/>
        <v>-31.700000000000003</v>
      </c>
    </row>
    <row r="24" spans="1:6" ht="13.5" thickBot="1">
      <c r="A24" s="532" t="s">
        <v>129</v>
      </c>
      <c r="B24" s="533" t="s">
        <v>110</v>
      </c>
      <c r="C24" s="534">
        <v>46.7</v>
      </c>
      <c r="D24" s="535">
        <v>15</v>
      </c>
      <c r="E24" s="535">
        <f t="shared" si="1"/>
        <v>32.11991434689507</v>
      </c>
      <c r="F24" s="536">
        <f t="shared" si="0"/>
        <v>-31.700000000000003</v>
      </c>
    </row>
    <row r="25" spans="1:6" s="449" customFormat="1" ht="13.5" thickBot="1">
      <c r="A25" s="531" t="s">
        <v>130</v>
      </c>
      <c r="B25" s="175" t="s">
        <v>457</v>
      </c>
      <c r="C25" s="466">
        <f>C26+C27+C28+C29+C30</f>
        <v>61234.2</v>
      </c>
      <c r="D25" s="377">
        <f>D26+D27+D28+D29+D30</f>
        <v>58024.7</v>
      </c>
      <c r="E25" s="377">
        <f aca="true" t="shared" si="2" ref="E25:E43">D25/C25*100</f>
        <v>94.75864794510257</v>
      </c>
      <c r="F25" s="379">
        <f t="shared" si="0"/>
        <v>-3209.5</v>
      </c>
    </row>
    <row r="26" spans="1:6" ht="12.75">
      <c r="A26" s="394" t="s">
        <v>131</v>
      </c>
      <c r="B26" s="159" t="s">
        <v>92</v>
      </c>
      <c r="C26" s="529">
        <v>26838.7</v>
      </c>
      <c r="D26" s="537">
        <v>26232.1</v>
      </c>
      <c r="E26" s="530">
        <f t="shared" si="2"/>
        <v>97.7398309158044</v>
      </c>
      <c r="F26" s="530">
        <f t="shared" si="0"/>
        <v>-606.6000000000022</v>
      </c>
    </row>
    <row r="27" spans="1:6" ht="12.75">
      <c r="A27" s="382" t="s">
        <v>132</v>
      </c>
      <c r="B27" s="163" t="s">
        <v>93</v>
      </c>
      <c r="C27" s="463">
        <v>26024</v>
      </c>
      <c r="D27" s="371">
        <v>24125.9</v>
      </c>
      <c r="E27" s="445">
        <f t="shared" si="2"/>
        <v>92.70634798647403</v>
      </c>
      <c r="F27" s="445">
        <f t="shared" si="0"/>
        <v>-1898.0999999999985</v>
      </c>
    </row>
    <row r="28" spans="1:6" ht="12.75">
      <c r="A28" s="382" t="s">
        <v>133</v>
      </c>
      <c r="B28" s="163" t="s">
        <v>94</v>
      </c>
      <c r="C28" s="463">
        <v>374.7</v>
      </c>
      <c r="D28" s="371">
        <v>374.7</v>
      </c>
      <c r="E28" s="445">
        <f t="shared" si="2"/>
        <v>100</v>
      </c>
      <c r="F28" s="445">
        <f t="shared" si="0"/>
        <v>0</v>
      </c>
    </row>
    <row r="29" spans="1:6" ht="12.75">
      <c r="A29" s="382" t="s">
        <v>134</v>
      </c>
      <c r="B29" s="163" t="s">
        <v>95</v>
      </c>
      <c r="C29" s="463">
        <v>1438.9</v>
      </c>
      <c r="D29" s="371">
        <v>1310.6</v>
      </c>
      <c r="E29" s="445">
        <f t="shared" si="2"/>
        <v>91.08346653693793</v>
      </c>
      <c r="F29" s="445">
        <f t="shared" si="0"/>
        <v>-128.30000000000018</v>
      </c>
    </row>
    <row r="30" spans="1:6" ht="13.5" thickBot="1">
      <c r="A30" s="383" t="s">
        <v>135</v>
      </c>
      <c r="B30" s="231" t="s">
        <v>107</v>
      </c>
      <c r="C30" s="465">
        <v>6557.9</v>
      </c>
      <c r="D30" s="373">
        <v>5981.4</v>
      </c>
      <c r="E30" s="448">
        <f t="shared" si="2"/>
        <v>91.20907607618292</v>
      </c>
      <c r="F30" s="448">
        <f t="shared" si="0"/>
        <v>-576.5</v>
      </c>
    </row>
    <row r="31" spans="1:6" s="449" customFormat="1" ht="13.5" thickBot="1">
      <c r="A31" s="531" t="s">
        <v>136</v>
      </c>
      <c r="B31" s="175" t="s">
        <v>467</v>
      </c>
      <c r="C31" s="466">
        <f>C32+C33+C34</f>
        <v>19095.7</v>
      </c>
      <c r="D31" s="377">
        <f>D32+D33+D34</f>
        <v>17311.4</v>
      </c>
      <c r="E31" s="379">
        <f t="shared" si="2"/>
        <v>90.65601156281258</v>
      </c>
      <c r="F31" s="379">
        <f t="shared" si="0"/>
        <v>-1784.2999999999993</v>
      </c>
    </row>
    <row r="32" spans="1:6" ht="12.75">
      <c r="A32" s="394" t="s">
        <v>137</v>
      </c>
      <c r="B32" s="159" t="s">
        <v>106</v>
      </c>
      <c r="C32" s="529">
        <v>17641.4</v>
      </c>
      <c r="D32" s="537">
        <v>15894</v>
      </c>
      <c r="E32" s="530">
        <f t="shared" si="2"/>
        <v>90.0948904281973</v>
      </c>
      <c r="F32" s="530">
        <f t="shared" si="0"/>
        <v>-1747.4000000000015</v>
      </c>
    </row>
    <row r="33" spans="1:6" ht="12.75">
      <c r="A33" s="382" t="s">
        <v>138</v>
      </c>
      <c r="B33" s="163" t="s">
        <v>96</v>
      </c>
      <c r="C33" s="463">
        <v>1207</v>
      </c>
      <c r="D33" s="371">
        <v>1205.5</v>
      </c>
      <c r="E33" s="445">
        <f t="shared" si="2"/>
        <v>99.87572493786246</v>
      </c>
      <c r="F33" s="445">
        <f t="shared" si="0"/>
        <v>-1.5</v>
      </c>
    </row>
    <row r="34" spans="1:6" ht="13.5" thickBot="1">
      <c r="A34" s="485" t="s">
        <v>139</v>
      </c>
      <c r="B34" s="182" t="s">
        <v>97</v>
      </c>
      <c r="C34" s="486">
        <v>247.3</v>
      </c>
      <c r="D34" s="487">
        <v>211.9</v>
      </c>
      <c r="E34" s="488">
        <f t="shared" si="2"/>
        <v>85.68540234532955</v>
      </c>
      <c r="F34" s="488">
        <f t="shared" si="0"/>
        <v>-35.400000000000006</v>
      </c>
    </row>
    <row r="35" spans="1:6" s="449" customFormat="1" ht="13.5" thickBot="1">
      <c r="A35" s="540" t="s">
        <v>169</v>
      </c>
      <c r="B35" s="541" t="s">
        <v>152</v>
      </c>
      <c r="C35" s="466">
        <f>C36+C37+C38</f>
        <v>36987.99999999999</v>
      </c>
      <c r="D35" s="377">
        <f>D36+D37+D38</f>
        <v>33191.9</v>
      </c>
      <c r="E35" s="377">
        <f t="shared" si="2"/>
        <v>89.73694171082516</v>
      </c>
      <c r="F35" s="379">
        <f t="shared" si="0"/>
        <v>-3796.0999999999913</v>
      </c>
    </row>
    <row r="36" spans="1:6" ht="12.75">
      <c r="A36" s="538" t="s">
        <v>140</v>
      </c>
      <c r="B36" s="539" t="s">
        <v>98</v>
      </c>
      <c r="C36" s="529">
        <v>35014.6</v>
      </c>
      <c r="D36" s="537">
        <v>31224.1</v>
      </c>
      <c r="E36" s="549">
        <f t="shared" si="2"/>
        <v>89.17451577342023</v>
      </c>
      <c r="F36" s="530">
        <f t="shared" si="0"/>
        <v>-3790.5</v>
      </c>
    </row>
    <row r="37" spans="1:6" ht="12.75">
      <c r="A37" s="489" t="s">
        <v>141</v>
      </c>
      <c r="B37" s="490" t="s">
        <v>99</v>
      </c>
      <c r="C37" s="463">
        <v>1207.7</v>
      </c>
      <c r="D37" s="371">
        <v>1204.2</v>
      </c>
      <c r="E37" s="371">
        <f t="shared" si="2"/>
        <v>99.71019292870747</v>
      </c>
      <c r="F37" s="445">
        <f t="shared" si="0"/>
        <v>-3.5</v>
      </c>
    </row>
    <row r="38" spans="1:6" ht="13.5" thickBot="1">
      <c r="A38" s="491" t="s">
        <v>262</v>
      </c>
      <c r="B38" s="477" t="s">
        <v>263</v>
      </c>
      <c r="C38" s="551">
        <v>765.7</v>
      </c>
      <c r="D38" s="299">
        <v>763.6</v>
      </c>
      <c r="E38" s="299">
        <f t="shared" si="2"/>
        <v>99.72574115188716</v>
      </c>
      <c r="F38" s="548">
        <f t="shared" si="0"/>
        <v>-2.1000000000000227</v>
      </c>
    </row>
    <row r="39" spans="1:6" s="449" customFormat="1" ht="13.5" thickBot="1">
      <c r="A39" s="531" t="s">
        <v>142</v>
      </c>
      <c r="B39" s="175" t="s">
        <v>458</v>
      </c>
      <c r="C39" s="466">
        <f>C40+C41+C42+C43+C44</f>
        <v>3031.3</v>
      </c>
      <c r="D39" s="377">
        <f>D40+D41+D42+D43+D44</f>
        <v>2745.1</v>
      </c>
      <c r="E39" s="379">
        <f t="shared" si="2"/>
        <v>90.55850625144328</v>
      </c>
      <c r="F39" s="379">
        <f t="shared" si="0"/>
        <v>-286.2000000000003</v>
      </c>
    </row>
    <row r="40" spans="1:6" ht="12.75">
      <c r="A40" s="394" t="s">
        <v>143</v>
      </c>
      <c r="B40" s="159" t="s">
        <v>102</v>
      </c>
      <c r="C40" s="529">
        <v>772.3</v>
      </c>
      <c r="D40" s="537">
        <v>656.4</v>
      </c>
      <c r="E40" s="530">
        <f t="shared" si="2"/>
        <v>84.99287841512367</v>
      </c>
      <c r="F40" s="530">
        <f t="shared" si="0"/>
        <v>-115.89999999999998</v>
      </c>
    </row>
    <row r="41" spans="1:6" ht="12.75">
      <c r="A41" s="382" t="s">
        <v>144</v>
      </c>
      <c r="B41" s="163" t="s">
        <v>103</v>
      </c>
      <c r="C41" s="463">
        <v>111.2</v>
      </c>
      <c r="D41" s="371">
        <v>96.5</v>
      </c>
      <c r="E41" s="445">
        <f t="shared" si="2"/>
        <v>86.78057553956833</v>
      </c>
      <c r="F41" s="445">
        <f t="shared" si="0"/>
        <v>-14.700000000000003</v>
      </c>
    </row>
    <row r="42" spans="1:6" ht="12.75">
      <c r="A42" s="382" t="s">
        <v>118</v>
      </c>
      <c r="B42" s="163" t="s">
        <v>153</v>
      </c>
      <c r="C42" s="463">
        <v>295.8</v>
      </c>
      <c r="D42" s="371">
        <v>182.6</v>
      </c>
      <c r="E42" s="445">
        <f t="shared" si="2"/>
        <v>61.730899256254226</v>
      </c>
      <c r="F42" s="445">
        <f t="shared" si="0"/>
        <v>-113.20000000000002</v>
      </c>
    </row>
    <row r="43" spans="1:6" ht="12.75">
      <c r="A43" s="382" t="s">
        <v>117</v>
      </c>
      <c r="B43" s="163" t="s">
        <v>243</v>
      </c>
      <c r="C43" s="463">
        <v>1852</v>
      </c>
      <c r="D43" s="371">
        <v>1809.6</v>
      </c>
      <c r="E43" s="445">
        <f t="shared" si="2"/>
        <v>97.71058315334773</v>
      </c>
      <c r="F43" s="445">
        <f t="shared" si="0"/>
        <v>-42.40000000000009</v>
      </c>
    </row>
    <row r="44" spans="1:6" ht="13.5" thickBot="1">
      <c r="A44" s="383" t="s">
        <v>116</v>
      </c>
      <c r="B44" s="231" t="s">
        <v>104</v>
      </c>
      <c r="C44" s="465">
        <v>0</v>
      </c>
      <c r="D44" s="373">
        <v>0</v>
      </c>
      <c r="E44" s="448">
        <v>0</v>
      </c>
      <c r="F44" s="448">
        <f t="shared" si="0"/>
        <v>0</v>
      </c>
    </row>
    <row r="45" spans="1:6" ht="13.5" thickBot="1">
      <c r="A45" s="222" t="s">
        <v>196</v>
      </c>
      <c r="B45" s="175" t="s">
        <v>105</v>
      </c>
      <c r="C45" s="466">
        <f>C6+C12+C15+C19+C23+C25+C31+C35+C39</f>
        <v>179034.19999999998</v>
      </c>
      <c r="D45" s="377">
        <f>D6+D12+D15+D19+D23+D25+D31+D35+D39</f>
        <v>163817.5</v>
      </c>
      <c r="E45" s="379">
        <f>D45/C45*100</f>
        <v>91.50067417286753</v>
      </c>
      <c r="F45" s="379">
        <f t="shared" si="0"/>
        <v>-15216.699999999983</v>
      </c>
    </row>
    <row r="46" spans="1:6" s="449" customFormat="1" ht="13.5" thickBot="1">
      <c r="A46" s="450" t="s">
        <v>197</v>
      </c>
      <c r="B46" s="199" t="s">
        <v>193</v>
      </c>
      <c r="C46" s="467">
        <v>-53939.4</v>
      </c>
      <c r="D46" s="384">
        <v>-30438.1</v>
      </c>
      <c r="E46" s="386"/>
      <c r="F46" s="386"/>
    </row>
    <row r="47" spans="1:6" ht="13.5">
      <c r="A47" s="358"/>
      <c r="B47" s="547"/>
      <c r="C47" s="360"/>
      <c r="D47" s="360"/>
      <c r="E47" s="360"/>
      <c r="F47" s="360"/>
    </row>
    <row r="48" spans="1:7" ht="12.75">
      <c r="A48" s="744" t="s">
        <v>280</v>
      </c>
      <c r="B48" s="744"/>
      <c r="C48" s="744"/>
      <c r="D48" s="744"/>
      <c r="E48" s="545"/>
      <c r="F48" s="545"/>
      <c r="G48" s="542"/>
    </row>
    <row r="49" spans="1:7" ht="12.75" customHeight="1">
      <c r="A49" s="744" t="s">
        <v>281</v>
      </c>
      <c r="B49" s="744"/>
      <c r="C49" s="744"/>
      <c r="D49" s="744"/>
      <c r="E49" s="745" t="s">
        <v>223</v>
      </c>
      <c r="F49" s="745"/>
      <c r="G49" s="543"/>
    </row>
    <row r="50" spans="1:7" ht="15.75" customHeight="1">
      <c r="A50" s="544"/>
      <c r="B50" s="544"/>
      <c r="C50" s="544"/>
      <c r="D50" s="544"/>
      <c r="E50" s="546"/>
      <c r="F50" s="546"/>
      <c r="G50" s="543"/>
    </row>
    <row r="51" spans="1:6" ht="13.5">
      <c r="A51" s="743" t="s">
        <v>242</v>
      </c>
      <c r="B51" s="743"/>
      <c r="C51" s="153"/>
      <c r="D51" s="153"/>
      <c r="E51" s="360"/>
      <c r="F51" s="360"/>
    </row>
    <row r="52" spans="1:6" ht="13.5">
      <c r="A52" s="743" t="s">
        <v>282</v>
      </c>
      <c r="B52" s="743"/>
      <c r="C52" s="360"/>
      <c r="D52" s="360"/>
      <c r="E52" s="360"/>
      <c r="F52" s="360"/>
    </row>
    <row r="53" spans="1:6" ht="12.75">
      <c r="A53" s="358"/>
      <c r="B53" s="204"/>
      <c r="C53" s="360"/>
      <c r="D53" s="360"/>
      <c r="E53" s="360"/>
      <c r="F53" s="360"/>
    </row>
    <row r="54" spans="1:6" ht="12.75">
      <c r="A54" s="358"/>
      <c r="B54" s="177"/>
      <c r="C54" s="153"/>
      <c r="D54" s="153"/>
      <c r="E54" s="360"/>
      <c r="F54" s="360"/>
    </row>
    <row r="55" spans="1:6" ht="12.75">
      <c r="A55" s="358"/>
      <c r="B55" s="177"/>
      <c r="C55" s="153"/>
      <c r="D55" s="153"/>
      <c r="E55" s="360"/>
      <c r="F55" s="360"/>
    </row>
    <row r="56" spans="1:6" ht="12.75">
      <c r="A56" s="358"/>
      <c r="B56" s="177"/>
      <c r="C56" s="153"/>
      <c r="D56" s="153"/>
      <c r="E56" s="360"/>
      <c r="F56" s="360"/>
    </row>
    <row r="57" spans="1:6" ht="12.75">
      <c r="A57" s="358"/>
      <c r="B57" s="204"/>
      <c r="C57" s="397"/>
      <c r="D57" s="360"/>
      <c r="E57" s="360"/>
      <c r="F57" s="360"/>
    </row>
  </sheetData>
  <mergeCells count="7">
    <mergeCell ref="A51:B51"/>
    <mergeCell ref="A52:B52"/>
    <mergeCell ref="A2:F2"/>
    <mergeCell ref="A3:F3"/>
    <mergeCell ref="A48:D48"/>
    <mergeCell ref="A49:D49"/>
    <mergeCell ref="E49:F49"/>
  </mergeCells>
  <printOptions/>
  <pageMargins left="0.55" right="0.36" top="1" bottom="0.52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37">
      <selection activeCell="D38" sqref="D38"/>
    </sheetView>
  </sheetViews>
  <sheetFormatPr defaultColWidth="9.00390625" defaultRowHeight="12.75"/>
  <cols>
    <col min="1" max="1" width="6.125" style="0" customWidth="1"/>
    <col min="2" max="2" width="44.25390625" style="0" customWidth="1"/>
    <col min="6" max="6" width="9.75390625" style="0" customWidth="1"/>
  </cols>
  <sheetData>
    <row r="1" spans="1:6" ht="51" customHeight="1" thickBot="1">
      <c r="A1" s="457"/>
      <c r="B1" s="458"/>
      <c r="C1" s="459" t="s">
        <v>274</v>
      </c>
      <c r="D1" s="459" t="s">
        <v>275</v>
      </c>
      <c r="E1" s="459" t="s">
        <v>465</v>
      </c>
      <c r="F1" s="460" t="s">
        <v>277</v>
      </c>
    </row>
    <row r="2" spans="1:6" ht="13.5" customHeight="1" thickBot="1">
      <c r="A2" s="422" t="s">
        <v>479</v>
      </c>
      <c r="B2" s="470" t="s">
        <v>480</v>
      </c>
      <c r="C2" s="470">
        <v>3</v>
      </c>
      <c r="D2" s="423">
        <v>4</v>
      </c>
      <c r="E2" s="437">
        <v>5</v>
      </c>
      <c r="F2" s="423">
        <v>6</v>
      </c>
    </row>
    <row r="3" spans="1:6" ht="15.75" customHeight="1" thickBot="1">
      <c r="A3" s="499" t="s">
        <v>111</v>
      </c>
      <c r="B3" s="508" t="s">
        <v>539</v>
      </c>
      <c r="C3" s="436">
        <f>C4+C5+C6+C8+C9+C7</f>
        <v>32026.4</v>
      </c>
      <c r="D3" s="433">
        <f>D4+D5+D6+D8+D9+D7</f>
        <v>29206.700000000004</v>
      </c>
      <c r="E3" s="433">
        <f>D3/C3*100</f>
        <v>91.19570104663653</v>
      </c>
      <c r="F3" s="434">
        <f aca="true" t="shared" si="0" ref="F3:F47">D3-C3</f>
        <v>-2819.699999999997</v>
      </c>
    </row>
    <row r="4" spans="1:6" ht="15.75" customHeight="1">
      <c r="A4" s="494" t="s">
        <v>185</v>
      </c>
      <c r="B4" s="523" t="s">
        <v>186</v>
      </c>
      <c r="C4" s="524">
        <v>342.7</v>
      </c>
      <c r="D4" s="525">
        <v>335</v>
      </c>
      <c r="E4" s="525">
        <f>D4/C4*100</f>
        <v>97.7531368543916</v>
      </c>
      <c r="F4" s="526">
        <f t="shared" si="0"/>
        <v>-7.699999999999989</v>
      </c>
    </row>
    <row r="5" spans="1:6" ht="27" customHeight="1">
      <c r="A5" s="413" t="s">
        <v>112</v>
      </c>
      <c r="B5" s="472" t="s">
        <v>541</v>
      </c>
      <c r="C5" s="410">
        <v>610.9</v>
      </c>
      <c r="D5" s="400">
        <v>610.9</v>
      </c>
      <c r="E5" s="400">
        <f>D5/C5*100</f>
        <v>100</v>
      </c>
      <c r="F5" s="404">
        <f t="shared" si="0"/>
        <v>0</v>
      </c>
    </row>
    <row r="6" spans="1:6" ht="18.75" customHeight="1">
      <c r="A6" s="413" t="s">
        <v>113</v>
      </c>
      <c r="B6" s="472" t="s">
        <v>542</v>
      </c>
      <c r="C6" s="410">
        <v>30460.4</v>
      </c>
      <c r="D6" s="400">
        <v>28236.4</v>
      </c>
      <c r="E6" s="400">
        <f>D6/C6*100</f>
        <v>92.69871702275742</v>
      </c>
      <c r="F6" s="404">
        <f t="shared" si="0"/>
        <v>-2224</v>
      </c>
    </row>
    <row r="7" spans="1:6" ht="17.25" customHeight="1">
      <c r="A7" s="413" t="s">
        <v>253</v>
      </c>
      <c r="B7" s="472" t="s">
        <v>254</v>
      </c>
      <c r="C7" s="410">
        <v>24.4</v>
      </c>
      <c r="D7" s="400">
        <v>24.4</v>
      </c>
      <c r="E7" s="400">
        <f>D7/C7*100</f>
        <v>100</v>
      </c>
      <c r="F7" s="404">
        <f t="shared" si="0"/>
        <v>0</v>
      </c>
    </row>
    <row r="8" spans="1:6" ht="17.25" customHeight="1">
      <c r="A8" s="413" t="s">
        <v>115</v>
      </c>
      <c r="B8" s="472" t="s">
        <v>109</v>
      </c>
      <c r="C8" s="410">
        <v>0</v>
      </c>
      <c r="D8" s="400">
        <v>0</v>
      </c>
      <c r="E8" s="400">
        <v>0</v>
      </c>
      <c r="F8" s="404">
        <f t="shared" si="0"/>
        <v>0</v>
      </c>
    </row>
    <row r="9" spans="1:6" ht="15.75" customHeight="1" thickBot="1">
      <c r="A9" s="427" t="s">
        <v>187</v>
      </c>
      <c r="B9" s="509" t="s">
        <v>188</v>
      </c>
      <c r="C9" s="513">
        <v>588</v>
      </c>
      <c r="D9" s="510"/>
      <c r="E9" s="510">
        <f aca="true" t="shared" si="1" ref="E9:E16">D9/C9*100</f>
        <v>0</v>
      </c>
      <c r="F9" s="511">
        <f t="shared" si="0"/>
        <v>-588</v>
      </c>
    </row>
    <row r="10" spans="1:6" s="449" customFormat="1" ht="15.75" customHeight="1" thickBot="1">
      <c r="A10" s="499" t="s">
        <v>270</v>
      </c>
      <c r="B10" s="518" t="s">
        <v>272</v>
      </c>
      <c r="C10" s="519">
        <f>C11</f>
        <v>134.3</v>
      </c>
      <c r="D10" s="520">
        <f>D11</f>
        <v>0</v>
      </c>
      <c r="E10" s="521">
        <f t="shared" si="1"/>
        <v>0</v>
      </c>
      <c r="F10" s="522">
        <f t="shared" si="0"/>
        <v>-134.3</v>
      </c>
    </row>
    <row r="11" spans="1:6" ht="15.75" customHeight="1" thickBot="1">
      <c r="A11" s="502" t="s">
        <v>271</v>
      </c>
      <c r="B11" s="514" t="s">
        <v>273</v>
      </c>
      <c r="C11" s="515">
        <v>134.3</v>
      </c>
      <c r="D11" s="516"/>
      <c r="E11" s="516">
        <f t="shared" si="1"/>
        <v>0</v>
      </c>
      <c r="F11" s="517">
        <f t="shared" si="0"/>
        <v>-134.3</v>
      </c>
    </row>
    <row r="12" spans="1:6" ht="26.25" customHeight="1" thickBot="1">
      <c r="A12" s="499" t="s">
        <v>119</v>
      </c>
      <c r="B12" s="508" t="s">
        <v>540</v>
      </c>
      <c r="C12" s="512">
        <f>C13+C15+C14</f>
        <v>2121.1</v>
      </c>
      <c r="D12" s="433">
        <f>D13+D15+D14</f>
        <v>1837.9</v>
      </c>
      <c r="E12" s="433">
        <f t="shared" si="1"/>
        <v>86.64843713167697</v>
      </c>
      <c r="F12" s="434">
        <f t="shared" si="0"/>
        <v>-283.1999999999998</v>
      </c>
    </row>
    <row r="13" spans="1:6" ht="12.75">
      <c r="A13" s="494" t="s">
        <v>120</v>
      </c>
      <c r="B13" s="507" t="s">
        <v>544</v>
      </c>
      <c r="C13" s="496">
        <v>1036.5</v>
      </c>
      <c r="D13" s="497">
        <v>945.8</v>
      </c>
      <c r="E13" s="497">
        <f t="shared" si="1"/>
        <v>91.24939700916545</v>
      </c>
      <c r="F13" s="498">
        <f t="shared" si="0"/>
        <v>-90.70000000000005</v>
      </c>
    </row>
    <row r="14" spans="1:6" ht="12.75">
      <c r="A14" s="413" t="s">
        <v>268</v>
      </c>
      <c r="B14" s="474" t="s">
        <v>269</v>
      </c>
      <c r="C14" s="411">
        <v>475</v>
      </c>
      <c r="D14" s="401">
        <v>312.4</v>
      </c>
      <c r="E14" s="401">
        <f t="shared" si="1"/>
        <v>65.76842105263158</v>
      </c>
      <c r="F14" s="405">
        <f t="shared" si="0"/>
        <v>-162.60000000000002</v>
      </c>
    </row>
    <row r="15" spans="1:6" ht="15.75" customHeight="1" thickBot="1">
      <c r="A15" s="427" t="s">
        <v>189</v>
      </c>
      <c r="B15" s="501" t="s">
        <v>190</v>
      </c>
      <c r="C15" s="429">
        <v>609.6</v>
      </c>
      <c r="D15" s="430">
        <v>579.7</v>
      </c>
      <c r="E15" s="430">
        <f t="shared" si="1"/>
        <v>95.09514435695539</v>
      </c>
      <c r="F15" s="431">
        <f t="shared" si="0"/>
        <v>-29.899999999999977</v>
      </c>
    </row>
    <row r="16" spans="1:6" ht="13.5" thickBot="1">
      <c r="A16" s="499" t="s">
        <v>121</v>
      </c>
      <c r="B16" s="508" t="s">
        <v>158</v>
      </c>
      <c r="C16" s="436">
        <f>C17+C18+C19+C20</f>
        <v>65400</v>
      </c>
      <c r="D16" s="433">
        <f>D17+D18+D19+D20</f>
        <v>65400</v>
      </c>
      <c r="E16" s="433">
        <f t="shared" si="1"/>
        <v>100</v>
      </c>
      <c r="F16" s="434">
        <f t="shared" si="0"/>
        <v>0</v>
      </c>
    </row>
    <row r="17" spans="1:6" ht="12.75">
      <c r="A17" s="494" t="s">
        <v>191</v>
      </c>
      <c r="B17" s="495" t="s">
        <v>192</v>
      </c>
      <c r="C17" s="496"/>
      <c r="D17" s="497"/>
      <c r="E17" s="497"/>
      <c r="F17" s="498">
        <f t="shared" si="0"/>
        <v>0</v>
      </c>
    </row>
    <row r="18" spans="1:6" ht="12.75">
      <c r="A18" s="413" t="s">
        <v>232</v>
      </c>
      <c r="B18" s="475" t="s">
        <v>233</v>
      </c>
      <c r="C18" s="411"/>
      <c r="D18" s="401"/>
      <c r="E18" s="401"/>
      <c r="F18" s="405">
        <f t="shared" si="0"/>
        <v>0</v>
      </c>
    </row>
    <row r="19" spans="1:6" ht="12.75">
      <c r="A19" s="413" t="s">
        <v>122</v>
      </c>
      <c r="B19" s="475" t="s">
        <v>100</v>
      </c>
      <c r="C19" s="411">
        <v>65300</v>
      </c>
      <c r="D19" s="401">
        <v>65300</v>
      </c>
      <c r="E19" s="401">
        <f>D19/C19*100</f>
        <v>100</v>
      </c>
      <c r="F19" s="405">
        <f t="shared" si="0"/>
        <v>0</v>
      </c>
    </row>
    <row r="20" spans="1:6" ht="15.75" customHeight="1" thickBot="1">
      <c r="A20" s="427" t="s">
        <v>123</v>
      </c>
      <c r="B20" s="477" t="s">
        <v>101</v>
      </c>
      <c r="C20" s="429">
        <v>100</v>
      </c>
      <c r="D20" s="430">
        <v>100</v>
      </c>
      <c r="E20" s="401">
        <f>D20/C20*100</f>
        <v>100</v>
      </c>
      <c r="F20" s="431">
        <f t="shared" si="0"/>
        <v>0</v>
      </c>
    </row>
    <row r="21" spans="1:6" ht="12" customHeight="1" thickBot="1">
      <c r="A21" s="499" t="s">
        <v>124</v>
      </c>
      <c r="B21" s="508" t="s">
        <v>456</v>
      </c>
      <c r="C21" s="436">
        <f>C22+C23+C24</f>
        <v>24974</v>
      </c>
      <c r="D21" s="433">
        <f>D22+D23+D24</f>
        <v>21608.5</v>
      </c>
      <c r="E21" s="433">
        <f aca="true" t="shared" si="2" ref="E21:E47">D21/C21*100</f>
        <v>86.52398494434212</v>
      </c>
      <c r="F21" s="434">
        <f t="shared" si="0"/>
        <v>-3365.5</v>
      </c>
    </row>
    <row r="22" spans="1:6" ht="12.75">
      <c r="A22" s="494" t="s">
        <v>125</v>
      </c>
      <c r="B22" s="507" t="s">
        <v>545</v>
      </c>
      <c r="C22" s="496">
        <v>1427.3</v>
      </c>
      <c r="D22" s="497">
        <v>1116.2</v>
      </c>
      <c r="E22" s="497">
        <f t="shared" si="2"/>
        <v>78.20360120507252</v>
      </c>
      <c r="F22" s="498">
        <f t="shared" si="0"/>
        <v>-311.0999999999999</v>
      </c>
    </row>
    <row r="23" spans="1:6" ht="12.75">
      <c r="A23" s="413" t="s">
        <v>126</v>
      </c>
      <c r="B23" s="474" t="s">
        <v>546</v>
      </c>
      <c r="C23" s="411">
        <v>20975.9</v>
      </c>
      <c r="D23" s="401">
        <v>19888</v>
      </c>
      <c r="E23" s="401">
        <f t="shared" si="2"/>
        <v>94.81357176569301</v>
      </c>
      <c r="F23" s="405">
        <f t="shared" si="0"/>
        <v>-1087.9000000000015</v>
      </c>
    </row>
    <row r="24" spans="1:6" ht="27.75" customHeight="1" thickBot="1">
      <c r="A24" s="427" t="s">
        <v>127</v>
      </c>
      <c r="B24" s="501" t="s">
        <v>91</v>
      </c>
      <c r="C24" s="429">
        <v>2570.8</v>
      </c>
      <c r="D24" s="430">
        <v>604.3</v>
      </c>
      <c r="E24" s="430">
        <f t="shared" si="2"/>
        <v>23.506301540376533</v>
      </c>
      <c r="F24" s="431">
        <f t="shared" si="0"/>
        <v>-1966.5000000000002</v>
      </c>
    </row>
    <row r="25" spans="1:6" ht="12.75" customHeight="1" thickBot="1">
      <c r="A25" s="499" t="s">
        <v>128</v>
      </c>
      <c r="B25" s="500" t="s">
        <v>503</v>
      </c>
      <c r="C25" s="436">
        <f>C26</f>
        <v>46.7</v>
      </c>
      <c r="D25" s="433">
        <f>D26</f>
        <v>15</v>
      </c>
      <c r="E25" s="433">
        <f t="shared" si="2"/>
        <v>32.11991434689507</v>
      </c>
      <c r="F25" s="434">
        <f t="shared" si="0"/>
        <v>-31.700000000000003</v>
      </c>
    </row>
    <row r="26" spans="1:6" ht="17.25" customHeight="1" thickBot="1">
      <c r="A26" s="502" t="s">
        <v>129</v>
      </c>
      <c r="B26" s="503" t="s">
        <v>110</v>
      </c>
      <c r="C26" s="504">
        <v>46.7</v>
      </c>
      <c r="D26" s="505">
        <v>15</v>
      </c>
      <c r="E26" s="505">
        <f t="shared" si="2"/>
        <v>32.11991434689507</v>
      </c>
      <c r="F26" s="506">
        <f t="shared" si="0"/>
        <v>-31.700000000000003</v>
      </c>
    </row>
    <row r="27" spans="1:6" ht="13.5" customHeight="1" thickBot="1">
      <c r="A27" s="499" t="s">
        <v>130</v>
      </c>
      <c r="B27" s="500" t="s">
        <v>457</v>
      </c>
      <c r="C27" s="436">
        <f>C28+C29+C30+C31+C32</f>
        <v>133952.3</v>
      </c>
      <c r="D27" s="433">
        <f>D28+D29+D30+D31+D32</f>
        <v>129331.40000000001</v>
      </c>
      <c r="E27" s="433">
        <f t="shared" si="2"/>
        <v>96.55033918790497</v>
      </c>
      <c r="F27" s="434">
        <f t="shared" si="0"/>
        <v>-4620.89999999998</v>
      </c>
    </row>
    <row r="28" spans="1:6" ht="12.75">
      <c r="A28" s="494" t="s">
        <v>131</v>
      </c>
      <c r="B28" s="495" t="s">
        <v>92</v>
      </c>
      <c r="C28" s="496">
        <v>26838.7</v>
      </c>
      <c r="D28" s="497">
        <v>26232.1</v>
      </c>
      <c r="E28" s="497">
        <f t="shared" si="2"/>
        <v>97.7398309158044</v>
      </c>
      <c r="F28" s="498">
        <f t="shared" si="0"/>
        <v>-606.6000000000022</v>
      </c>
    </row>
    <row r="29" spans="1:6" ht="12.75">
      <c r="A29" s="413" t="s">
        <v>132</v>
      </c>
      <c r="B29" s="475" t="s">
        <v>93</v>
      </c>
      <c r="C29" s="411">
        <v>98742.1</v>
      </c>
      <c r="D29" s="401">
        <v>95432.6</v>
      </c>
      <c r="E29" s="401">
        <f t="shared" si="2"/>
        <v>96.64833946209367</v>
      </c>
      <c r="F29" s="405">
        <f t="shared" si="0"/>
        <v>-3309.5</v>
      </c>
    </row>
    <row r="30" spans="1:6" ht="15.75" customHeight="1">
      <c r="A30" s="413" t="s">
        <v>133</v>
      </c>
      <c r="B30" s="475" t="s">
        <v>94</v>
      </c>
      <c r="C30" s="411">
        <v>374.7</v>
      </c>
      <c r="D30" s="401">
        <v>374.7</v>
      </c>
      <c r="E30" s="401">
        <f t="shared" si="2"/>
        <v>100</v>
      </c>
      <c r="F30" s="405">
        <f t="shared" si="0"/>
        <v>0</v>
      </c>
    </row>
    <row r="31" spans="1:6" ht="12.75">
      <c r="A31" s="413" t="s">
        <v>134</v>
      </c>
      <c r="B31" s="475" t="s">
        <v>267</v>
      </c>
      <c r="C31" s="411">
        <v>1438.9</v>
      </c>
      <c r="D31" s="401">
        <v>1310.6</v>
      </c>
      <c r="E31" s="401">
        <f t="shared" si="2"/>
        <v>91.08346653693793</v>
      </c>
      <c r="F31" s="405">
        <f t="shared" si="0"/>
        <v>-128.30000000000018</v>
      </c>
    </row>
    <row r="32" spans="1:6" ht="16.5" customHeight="1" thickBot="1">
      <c r="A32" s="427" t="s">
        <v>135</v>
      </c>
      <c r="B32" s="477" t="s">
        <v>107</v>
      </c>
      <c r="C32" s="429">
        <v>6557.9</v>
      </c>
      <c r="D32" s="430">
        <v>5981.4</v>
      </c>
      <c r="E32" s="430">
        <f t="shared" si="2"/>
        <v>91.20907607618292</v>
      </c>
      <c r="F32" s="431">
        <f t="shared" si="0"/>
        <v>-576.5</v>
      </c>
    </row>
    <row r="33" spans="1:6" ht="12.75" customHeight="1" thickBot="1">
      <c r="A33" s="499" t="s">
        <v>136</v>
      </c>
      <c r="B33" s="500" t="s">
        <v>467</v>
      </c>
      <c r="C33" s="436">
        <f>C34+C35+C36</f>
        <v>19095.7</v>
      </c>
      <c r="D33" s="433">
        <f>D34+D35+D36</f>
        <v>17311.4</v>
      </c>
      <c r="E33" s="433">
        <f t="shared" si="2"/>
        <v>90.65601156281258</v>
      </c>
      <c r="F33" s="434">
        <f t="shared" si="0"/>
        <v>-1784.2999999999993</v>
      </c>
    </row>
    <row r="34" spans="1:6" ht="16.5" customHeight="1">
      <c r="A34" s="494" t="s">
        <v>137</v>
      </c>
      <c r="B34" s="495" t="s">
        <v>106</v>
      </c>
      <c r="C34" s="496">
        <v>17641.4</v>
      </c>
      <c r="D34" s="497">
        <v>15894</v>
      </c>
      <c r="E34" s="497">
        <f t="shared" si="2"/>
        <v>90.0948904281973</v>
      </c>
      <c r="F34" s="498">
        <f t="shared" si="0"/>
        <v>-1747.4000000000015</v>
      </c>
    </row>
    <row r="35" spans="1:6" ht="14.25" customHeight="1">
      <c r="A35" s="413" t="s">
        <v>138</v>
      </c>
      <c r="B35" s="475" t="s">
        <v>96</v>
      </c>
      <c r="C35" s="411">
        <v>1207</v>
      </c>
      <c r="D35" s="401">
        <v>1205.5</v>
      </c>
      <c r="E35" s="401">
        <f t="shared" si="2"/>
        <v>99.87572493786246</v>
      </c>
      <c r="F35" s="405">
        <f t="shared" si="0"/>
        <v>-1.5</v>
      </c>
    </row>
    <row r="36" spans="1:6" ht="15.75" customHeight="1" thickBot="1">
      <c r="A36" s="427" t="s">
        <v>139</v>
      </c>
      <c r="B36" s="477" t="s">
        <v>97</v>
      </c>
      <c r="C36" s="429">
        <v>247.3</v>
      </c>
      <c r="D36" s="430">
        <v>211.9</v>
      </c>
      <c r="E36" s="430">
        <f t="shared" si="2"/>
        <v>85.68540234532955</v>
      </c>
      <c r="F36" s="431">
        <f t="shared" si="0"/>
        <v>-35.400000000000006</v>
      </c>
    </row>
    <row r="37" spans="1:6" ht="13.5" customHeight="1" thickBot="1">
      <c r="A37" s="499" t="s">
        <v>169</v>
      </c>
      <c r="B37" s="500" t="s">
        <v>152</v>
      </c>
      <c r="C37" s="436">
        <f>C38+C39+C40</f>
        <v>36987.99999999999</v>
      </c>
      <c r="D37" s="433">
        <f>D38+D39+D40</f>
        <v>33191.9</v>
      </c>
      <c r="E37" s="433">
        <f t="shared" si="2"/>
        <v>89.73694171082516</v>
      </c>
      <c r="F37" s="434">
        <f t="shared" si="0"/>
        <v>-3796.0999999999913</v>
      </c>
    </row>
    <row r="38" spans="1:6" ht="17.25" customHeight="1">
      <c r="A38" s="494" t="s">
        <v>140</v>
      </c>
      <c r="B38" s="495" t="s">
        <v>98</v>
      </c>
      <c r="C38" s="496">
        <v>35014.6</v>
      </c>
      <c r="D38" s="497">
        <v>31224.1</v>
      </c>
      <c r="E38" s="497">
        <f t="shared" si="2"/>
        <v>89.17451577342023</v>
      </c>
      <c r="F38" s="498">
        <f t="shared" si="0"/>
        <v>-3790.5</v>
      </c>
    </row>
    <row r="39" spans="1:6" ht="17.25" customHeight="1">
      <c r="A39" s="413" t="s">
        <v>141</v>
      </c>
      <c r="B39" s="475" t="s">
        <v>99</v>
      </c>
      <c r="C39" s="411">
        <v>1207.7</v>
      </c>
      <c r="D39" s="401">
        <v>1204.2</v>
      </c>
      <c r="E39" s="401">
        <f t="shared" si="2"/>
        <v>99.71019292870747</v>
      </c>
      <c r="F39" s="405">
        <f t="shared" si="0"/>
        <v>-3.5</v>
      </c>
    </row>
    <row r="40" spans="1:6" ht="17.25" customHeight="1" thickBot="1">
      <c r="A40" s="427" t="s">
        <v>262</v>
      </c>
      <c r="B40" s="477" t="s">
        <v>263</v>
      </c>
      <c r="C40" s="429">
        <v>765.7</v>
      </c>
      <c r="D40" s="430">
        <v>763.6</v>
      </c>
      <c r="E40" s="430">
        <f t="shared" si="2"/>
        <v>99.72574115188716</v>
      </c>
      <c r="F40" s="431">
        <f t="shared" si="0"/>
        <v>-2.1000000000000227</v>
      </c>
    </row>
    <row r="41" spans="1:6" ht="17.25" customHeight="1" thickBot="1">
      <c r="A41" s="499" t="s">
        <v>142</v>
      </c>
      <c r="B41" s="500" t="s">
        <v>458</v>
      </c>
      <c r="C41" s="436">
        <f>C42+C43+C44+C45+C46</f>
        <v>60177.99999999999</v>
      </c>
      <c r="D41" s="433">
        <f>D42+D43+D44+D45+D46</f>
        <v>49061.7</v>
      </c>
      <c r="E41" s="433">
        <f t="shared" si="2"/>
        <v>81.52763468377148</v>
      </c>
      <c r="F41" s="434">
        <f t="shared" si="0"/>
        <v>-11116.299999999996</v>
      </c>
    </row>
    <row r="42" spans="1:6" ht="16.5" customHeight="1">
      <c r="A42" s="494" t="s">
        <v>143</v>
      </c>
      <c r="B42" s="495" t="s">
        <v>102</v>
      </c>
      <c r="C42" s="496">
        <v>772.3</v>
      </c>
      <c r="D42" s="497">
        <v>656.4</v>
      </c>
      <c r="E42" s="497">
        <f t="shared" si="2"/>
        <v>84.99287841512367</v>
      </c>
      <c r="F42" s="498">
        <f t="shared" si="0"/>
        <v>-115.89999999999998</v>
      </c>
    </row>
    <row r="43" spans="1:6" ht="20.25" customHeight="1">
      <c r="A43" s="413" t="s">
        <v>144</v>
      </c>
      <c r="B43" s="475" t="s">
        <v>103</v>
      </c>
      <c r="C43" s="411">
        <v>8198.9</v>
      </c>
      <c r="D43" s="401">
        <v>6763.3</v>
      </c>
      <c r="E43" s="401">
        <f t="shared" si="2"/>
        <v>82.49033406920441</v>
      </c>
      <c r="F43" s="405">
        <f t="shared" si="0"/>
        <v>-1435.5999999999995</v>
      </c>
    </row>
    <row r="44" spans="1:6" ht="18" customHeight="1">
      <c r="A44" s="413" t="s">
        <v>118</v>
      </c>
      <c r="B44" s="475" t="s">
        <v>153</v>
      </c>
      <c r="C44" s="411">
        <v>47285.1</v>
      </c>
      <c r="D44" s="401">
        <v>38088.3</v>
      </c>
      <c r="E44" s="401">
        <f t="shared" si="2"/>
        <v>80.55032134858551</v>
      </c>
      <c r="F44" s="405">
        <f t="shared" si="0"/>
        <v>-9196.799999999996</v>
      </c>
    </row>
    <row r="45" spans="1:6" ht="16.5" customHeight="1">
      <c r="A45" s="413" t="s">
        <v>117</v>
      </c>
      <c r="B45" s="475" t="s">
        <v>108</v>
      </c>
      <c r="C45" s="411">
        <v>1852</v>
      </c>
      <c r="D45" s="401">
        <v>1809.6</v>
      </c>
      <c r="E45" s="401">
        <f t="shared" si="2"/>
        <v>97.71058315334773</v>
      </c>
      <c r="F45" s="405">
        <f t="shared" si="0"/>
        <v>-42.40000000000009</v>
      </c>
    </row>
    <row r="46" spans="1:6" ht="23.25" customHeight="1" thickBot="1">
      <c r="A46" s="427" t="s">
        <v>116</v>
      </c>
      <c r="B46" s="477" t="s">
        <v>104</v>
      </c>
      <c r="C46" s="481">
        <v>2069.7</v>
      </c>
      <c r="D46" s="482">
        <v>1744.1</v>
      </c>
      <c r="E46" s="482">
        <f t="shared" si="2"/>
        <v>84.26825143740639</v>
      </c>
      <c r="F46" s="483">
        <f t="shared" si="0"/>
        <v>-325.5999999999999</v>
      </c>
    </row>
    <row r="47" spans="1:6" ht="20.25" customHeight="1" thickBot="1">
      <c r="A47" s="432" t="s">
        <v>196</v>
      </c>
      <c r="B47" s="435" t="s">
        <v>105</v>
      </c>
      <c r="C47" s="478">
        <f>C41+C37+C33+C27+C25+C21+C16+C12+C3+C10</f>
        <v>374916.49999999994</v>
      </c>
      <c r="D47" s="478">
        <f>D41+D37+D33+D27+D25+D21+D16+D12+D3+D10</f>
        <v>346964.50000000006</v>
      </c>
      <c r="E47" s="479">
        <f t="shared" si="2"/>
        <v>92.54447323604059</v>
      </c>
      <c r="F47" s="480">
        <f t="shared" si="0"/>
        <v>-27951.999999999884</v>
      </c>
    </row>
    <row r="48" spans="1:6" ht="18.75" customHeight="1" thickBot="1">
      <c r="A48" s="432" t="s">
        <v>197</v>
      </c>
      <c r="B48" s="435" t="s">
        <v>234</v>
      </c>
      <c r="C48" s="436">
        <v>-26557.9</v>
      </c>
      <c r="D48" s="433">
        <v>-6803.3</v>
      </c>
      <c r="E48" s="479"/>
      <c r="F48" s="434"/>
    </row>
    <row r="49" spans="1:6" ht="15" customHeight="1" thickBot="1">
      <c r="A49" s="439" t="s">
        <v>479</v>
      </c>
      <c r="B49" s="437" t="s">
        <v>480</v>
      </c>
      <c r="C49" s="424">
        <v>3</v>
      </c>
      <c r="D49" s="425">
        <v>4</v>
      </c>
      <c r="E49" s="425">
        <v>5</v>
      </c>
      <c r="F49" s="426">
        <v>6</v>
      </c>
    </row>
    <row r="50" spans="1:6" ht="30" customHeight="1">
      <c r="A50" s="440"/>
      <c r="B50" s="438" t="s">
        <v>198</v>
      </c>
      <c r="C50" s="421"/>
      <c r="D50" s="407"/>
      <c r="E50" s="407"/>
      <c r="F50" s="408"/>
    </row>
    <row r="51" spans="1:6" ht="40.5" customHeight="1">
      <c r="A51" s="285"/>
      <c r="B51" s="234" t="s">
        <v>205</v>
      </c>
      <c r="C51" s="409"/>
      <c r="D51" s="399"/>
      <c r="E51" s="399"/>
      <c r="F51" s="403"/>
    </row>
    <row r="52" spans="1:6" ht="18.75" customHeight="1">
      <c r="A52" s="285"/>
      <c r="B52" s="163" t="s">
        <v>199</v>
      </c>
      <c r="C52" s="411"/>
      <c r="D52" s="401"/>
      <c r="E52" s="402"/>
      <c r="F52" s="406"/>
    </row>
    <row r="53" spans="1:6" ht="24.75" customHeight="1">
      <c r="A53" s="285"/>
      <c r="B53" s="163" t="s">
        <v>200</v>
      </c>
      <c r="C53" s="411"/>
      <c r="D53" s="401"/>
      <c r="E53" s="402"/>
      <c r="F53" s="406"/>
    </row>
    <row r="54" spans="1:6" ht="27.75" customHeight="1">
      <c r="A54" s="285"/>
      <c r="B54" s="234" t="s">
        <v>201</v>
      </c>
      <c r="C54" s="409"/>
      <c r="D54" s="399">
        <v>2062.9</v>
      </c>
      <c r="E54" s="399"/>
      <c r="F54" s="403"/>
    </row>
    <row r="55" spans="1:6" ht="27" customHeight="1">
      <c r="A55" s="285"/>
      <c r="B55" s="234" t="s">
        <v>206</v>
      </c>
      <c r="C55" s="409">
        <f>C57-C56</f>
        <v>26557.900000000023</v>
      </c>
      <c r="D55" s="399">
        <f>D57-D56</f>
        <v>4740.400000000023</v>
      </c>
      <c r="E55" s="399"/>
      <c r="F55" s="403"/>
    </row>
    <row r="56" spans="1:6" ht="18.75" customHeight="1">
      <c r="A56" s="285"/>
      <c r="B56" s="163" t="s">
        <v>171</v>
      </c>
      <c r="C56" s="411">
        <v>348358.6</v>
      </c>
      <c r="D56" s="401">
        <v>342224.1</v>
      </c>
      <c r="E56" s="399"/>
      <c r="F56" s="403"/>
    </row>
    <row r="57" spans="1:6" ht="17.25" customHeight="1">
      <c r="A57" s="285"/>
      <c r="B57" s="163" t="s">
        <v>202</v>
      </c>
      <c r="C57" s="411">
        <v>374916.5</v>
      </c>
      <c r="D57" s="401">
        <v>346964.5</v>
      </c>
      <c r="E57" s="399"/>
      <c r="F57" s="403"/>
    </row>
    <row r="58" spans="1:6" ht="27.75" customHeight="1" thickBot="1">
      <c r="A58" s="352"/>
      <c r="B58" s="195" t="s">
        <v>203</v>
      </c>
      <c r="C58" s="441">
        <f>C51+C54+C55</f>
        <v>26557.900000000023</v>
      </c>
      <c r="D58" s="442">
        <f>D51+D54+D55</f>
        <v>6803.300000000023</v>
      </c>
      <c r="E58" s="442"/>
      <c r="F58" s="443"/>
    </row>
    <row r="59" spans="1:6" ht="21.75" customHeight="1" thickBot="1">
      <c r="A59" s="287"/>
      <c r="B59" s="398" t="s">
        <v>204</v>
      </c>
      <c r="C59" s="436">
        <v>26557.9</v>
      </c>
      <c r="D59" s="433">
        <v>6803.3</v>
      </c>
      <c r="E59" s="433"/>
      <c r="F59" s="434"/>
    </row>
    <row r="60" spans="1:6" ht="21.75" customHeight="1">
      <c r="A60" s="319"/>
      <c r="B60" s="552"/>
      <c r="C60" s="553"/>
      <c r="D60" s="553"/>
      <c r="E60" s="553"/>
      <c r="F60" s="553"/>
    </row>
    <row r="61" spans="1:6" ht="12.75">
      <c r="A61" s="744" t="s">
        <v>280</v>
      </c>
      <c r="B61" s="744"/>
      <c r="C61" s="744"/>
      <c r="D61" s="744"/>
      <c r="E61" s="545"/>
      <c r="F61" s="545"/>
    </row>
    <row r="62" spans="1:6" ht="12.75">
      <c r="A62" s="744" t="s">
        <v>281</v>
      </c>
      <c r="B62" s="744"/>
      <c r="C62" s="744"/>
      <c r="D62" s="744"/>
      <c r="E62" s="745" t="s">
        <v>223</v>
      </c>
      <c r="F62" s="745"/>
    </row>
    <row r="63" spans="1:6" ht="12.75">
      <c r="A63" s="544"/>
      <c r="B63" s="544"/>
      <c r="C63" s="544"/>
      <c r="D63" s="544"/>
      <c r="E63" s="546"/>
      <c r="F63" s="546"/>
    </row>
    <row r="64" spans="1:6" ht="13.5">
      <c r="A64" s="743" t="s">
        <v>242</v>
      </c>
      <c r="B64" s="743"/>
      <c r="C64" s="153"/>
      <c r="D64" s="153"/>
      <c r="E64" s="360"/>
      <c r="F64" s="360"/>
    </row>
    <row r="65" spans="1:6" ht="13.5">
      <c r="A65" s="743" t="s">
        <v>282</v>
      </c>
      <c r="B65" s="743"/>
      <c r="C65" s="360"/>
      <c r="D65" s="360"/>
      <c r="E65" s="360"/>
      <c r="F65" s="360"/>
    </row>
    <row r="75" ht="12.75">
      <c r="H75" t="s">
        <v>505</v>
      </c>
    </row>
  </sheetData>
  <mergeCells count="5">
    <mergeCell ref="A65:B65"/>
    <mergeCell ref="A61:D61"/>
    <mergeCell ref="A62:D62"/>
    <mergeCell ref="E62:F62"/>
    <mergeCell ref="A64:B64"/>
  </mergeCells>
  <printOptions/>
  <pageMargins left="0.75" right="0.52" top="0.26" bottom="0.41" header="0.24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55">
      <selection activeCell="D38" sqref="D38"/>
    </sheetView>
  </sheetViews>
  <sheetFormatPr defaultColWidth="9.00390625" defaultRowHeight="12.75"/>
  <cols>
    <col min="1" max="1" width="6.125" style="0" customWidth="1"/>
    <col min="2" max="2" width="44.25390625" style="0" customWidth="1"/>
    <col min="6" max="6" width="9.75390625" style="0" customWidth="1"/>
  </cols>
  <sheetData>
    <row r="1" spans="1:6" ht="51" customHeight="1" thickBot="1">
      <c r="A1" s="457"/>
      <c r="B1" s="458"/>
      <c r="C1" s="459" t="s">
        <v>283</v>
      </c>
      <c r="D1" s="459" t="s">
        <v>284</v>
      </c>
      <c r="E1" s="459" t="s">
        <v>465</v>
      </c>
      <c r="F1" s="460" t="s">
        <v>277</v>
      </c>
    </row>
    <row r="2" spans="1:6" ht="13.5" customHeight="1" thickBot="1">
      <c r="A2" s="422" t="s">
        <v>479</v>
      </c>
      <c r="B2" s="470" t="s">
        <v>480</v>
      </c>
      <c r="C2" s="470">
        <v>3</v>
      </c>
      <c r="D2" s="423">
        <v>4</v>
      </c>
      <c r="E2" s="437">
        <v>5</v>
      </c>
      <c r="F2" s="423">
        <v>6</v>
      </c>
    </row>
    <row r="3" spans="1:6" ht="15.75" customHeight="1" thickBot="1">
      <c r="A3" s="499" t="s">
        <v>111</v>
      </c>
      <c r="B3" s="508" t="s">
        <v>539</v>
      </c>
      <c r="C3" s="436">
        <f>C4+C5+C6+C8+C9+C7</f>
        <v>36172.200000000004</v>
      </c>
      <c r="D3" s="433">
        <f>D4+D5+D6+D8+D9+D7</f>
        <v>29206.700000000004</v>
      </c>
      <c r="E3" s="433">
        <f>D3/C3*100</f>
        <v>80.74349915128192</v>
      </c>
      <c r="F3" s="434">
        <f aca="true" t="shared" si="0" ref="F3:F47">D3-C3</f>
        <v>-6965.5</v>
      </c>
    </row>
    <row r="4" spans="1:6" ht="15.75" customHeight="1">
      <c r="A4" s="494" t="s">
        <v>185</v>
      </c>
      <c r="B4" s="523" t="s">
        <v>186</v>
      </c>
      <c r="C4" s="524">
        <v>406.3</v>
      </c>
      <c r="D4" s="525">
        <v>335</v>
      </c>
      <c r="E4" s="525">
        <f>D4/C4*100</f>
        <v>82.45139059808024</v>
      </c>
      <c r="F4" s="526">
        <f t="shared" si="0"/>
        <v>-71.30000000000001</v>
      </c>
    </row>
    <row r="5" spans="1:6" ht="27" customHeight="1">
      <c r="A5" s="413" t="s">
        <v>112</v>
      </c>
      <c r="B5" s="472" t="s">
        <v>541</v>
      </c>
      <c r="C5" s="410">
        <v>619</v>
      </c>
      <c r="D5" s="400">
        <v>610.9</v>
      </c>
      <c r="E5" s="400">
        <f>D5/C5*100</f>
        <v>98.69143780290791</v>
      </c>
      <c r="F5" s="404">
        <f t="shared" si="0"/>
        <v>-8.100000000000023</v>
      </c>
    </row>
    <row r="6" spans="1:6" ht="18.75" customHeight="1">
      <c r="A6" s="413" t="s">
        <v>113</v>
      </c>
      <c r="B6" s="472" t="s">
        <v>542</v>
      </c>
      <c r="C6" s="410">
        <v>34534.5</v>
      </c>
      <c r="D6" s="400">
        <v>28236.4</v>
      </c>
      <c r="E6" s="400">
        <f>D6/C6*100</f>
        <v>81.76287480635307</v>
      </c>
      <c r="F6" s="404">
        <f t="shared" si="0"/>
        <v>-6298.0999999999985</v>
      </c>
    </row>
    <row r="7" spans="1:6" ht="17.25" customHeight="1">
      <c r="A7" s="413" t="s">
        <v>253</v>
      </c>
      <c r="B7" s="472" t="s">
        <v>254</v>
      </c>
      <c r="C7" s="410">
        <v>24.4</v>
      </c>
      <c r="D7" s="400">
        <v>24.4</v>
      </c>
      <c r="E7" s="400">
        <f>D7/C7*100</f>
        <v>100</v>
      </c>
      <c r="F7" s="404">
        <f t="shared" si="0"/>
        <v>0</v>
      </c>
    </row>
    <row r="8" spans="1:6" ht="17.25" customHeight="1">
      <c r="A8" s="413" t="s">
        <v>115</v>
      </c>
      <c r="B8" s="472" t="s">
        <v>109</v>
      </c>
      <c r="C8" s="410">
        <v>0</v>
      </c>
      <c r="D8" s="400">
        <v>0</v>
      </c>
      <c r="E8" s="400">
        <v>0</v>
      </c>
      <c r="F8" s="404">
        <f t="shared" si="0"/>
        <v>0</v>
      </c>
    </row>
    <row r="9" spans="1:6" ht="15.75" customHeight="1" thickBot="1">
      <c r="A9" s="427" t="s">
        <v>187</v>
      </c>
      <c r="B9" s="509" t="s">
        <v>188</v>
      </c>
      <c r="C9" s="513">
        <v>588</v>
      </c>
      <c r="D9" s="510"/>
      <c r="E9" s="510">
        <f aca="true" t="shared" si="1" ref="E9:E16">D9/C9*100</f>
        <v>0</v>
      </c>
      <c r="F9" s="511">
        <f t="shared" si="0"/>
        <v>-588</v>
      </c>
    </row>
    <row r="10" spans="1:6" s="449" customFormat="1" ht="15.75" customHeight="1" thickBot="1">
      <c r="A10" s="499" t="s">
        <v>270</v>
      </c>
      <c r="B10" s="518" t="s">
        <v>272</v>
      </c>
      <c r="C10" s="519">
        <f>C11</f>
        <v>408.9</v>
      </c>
      <c r="D10" s="520">
        <f>D11</f>
        <v>0</v>
      </c>
      <c r="E10" s="521">
        <f t="shared" si="1"/>
        <v>0</v>
      </c>
      <c r="F10" s="522">
        <f t="shared" si="0"/>
        <v>-408.9</v>
      </c>
    </row>
    <row r="11" spans="1:6" ht="15.75" customHeight="1" thickBot="1">
      <c r="A11" s="502" t="s">
        <v>271</v>
      </c>
      <c r="B11" s="514" t="s">
        <v>273</v>
      </c>
      <c r="C11" s="515">
        <v>408.9</v>
      </c>
      <c r="D11" s="516"/>
      <c r="E11" s="516">
        <f t="shared" si="1"/>
        <v>0</v>
      </c>
      <c r="F11" s="517">
        <f t="shared" si="0"/>
        <v>-408.9</v>
      </c>
    </row>
    <row r="12" spans="1:6" ht="26.25" customHeight="1" thickBot="1">
      <c r="A12" s="499" t="s">
        <v>119</v>
      </c>
      <c r="B12" s="508" t="s">
        <v>540</v>
      </c>
      <c r="C12" s="512">
        <f>C13+C15+C14</f>
        <v>2357.7</v>
      </c>
      <c r="D12" s="433">
        <f>D13+D15+D14</f>
        <v>1837.9</v>
      </c>
      <c r="E12" s="433">
        <f t="shared" si="1"/>
        <v>77.95308987572636</v>
      </c>
      <c r="F12" s="434">
        <f t="shared" si="0"/>
        <v>-519.7999999999997</v>
      </c>
    </row>
    <row r="13" spans="1:6" ht="12.75">
      <c r="A13" s="494" t="s">
        <v>120</v>
      </c>
      <c r="B13" s="507" t="s">
        <v>544</v>
      </c>
      <c r="C13" s="496">
        <v>1151.8</v>
      </c>
      <c r="D13" s="497">
        <v>945.8</v>
      </c>
      <c r="E13" s="497">
        <f t="shared" si="1"/>
        <v>82.11495051224172</v>
      </c>
      <c r="F13" s="498">
        <f t="shared" si="0"/>
        <v>-206</v>
      </c>
    </row>
    <row r="14" spans="1:6" ht="12.75">
      <c r="A14" s="413" t="s">
        <v>268</v>
      </c>
      <c r="B14" s="474" t="s">
        <v>269</v>
      </c>
      <c r="C14" s="411">
        <v>543</v>
      </c>
      <c r="D14" s="401">
        <v>312.4</v>
      </c>
      <c r="E14" s="401">
        <f t="shared" si="1"/>
        <v>57.53222836095764</v>
      </c>
      <c r="F14" s="405">
        <f t="shared" si="0"/>
        <v>-230.60000000000002</v>
      </c>
    </row>
    <row r="15" spans="1:6" ht="15.75" customHeight="1" thickBot="1">
      <c r="A15" s="427" t="s">
        <v>189</v>
      </c>
      <c r="B15" s="501" t="s">
        <v>190</v>
      </c>
      <c r="C15" s="429">
        <v>662.9</v>
      </c>
      <c r="D15" s="430">
        <v>579.7</v>
      </c>
      <c r="E15" s="430">
        <f t="shared" si="1"/>
        <v>87.44908734349073</v>
      </c>
      <c r="F15" s="431">
        <f t="shared" si="0"/>
        <v>-83.19999999999993</v>
      </c>
    </row>
    <row r="16" spans="1:6" ht="13.5" thickBot="1">
      <c r="A16" s="499" t="s">
        <v>121</v>
      </c>
      <c r="B16" s="508" t="s">
        <v>158</v>
      </c>
      <c r="C16" s="436">
        <f>C17+C18+C19+C20</f>
        <v>70292.1</v>
      </c>
      <c r="D16" s="433">
        <f>D17+D18+D19+D20</f>
        <v>65400</v>
      </c>
      <c r="E16" s="433">
        <f t="shared" si="1"/>
        <v>93.04032743366608</v>
      </c>
      <c r="F16" s="434">
        <f t="shared" si="0"/>
        <v>-4892.100000000006</v>
      </c>
    </row>
    <row r="17" spans="1:6" ht="12.75">
      <c r="A17" s="494" t="s">
        <v>191</v>
      </c>
      <c r="B17" s="495" t="s">
        <v>192</v>
      </c>
      <c r="C17" s="496"/>
      <c r="D17" s="497"/>
      <c r="E17" s="497"/>
      <c r="F17" s="498">
        <f t="shared" si="0"/>
        <v>0</v>
      </c>
    </row>
    <row r="18" spans="1:6" ht="12.75">
      <c r="A18" s="413" t="s">
        <v>232</v>
      </c>
      <c r="B18" s="475" t="s">
        <v>233</v>
      </c>
      <c r="C18" s="411"/>
      <c r="D18" s="401"/>
      <c r="E18" s="401"/>
      <c r="F18" s="405">
        <f t="shared" si="0"/>
        <v>0</v>
      </c>
    </row>
    <row r="19" spans="1:6" ht="12.75">
      <c r="A19" s="413" t="s">
        <v>122</v>
      </c>
      <c r="B19" s="475" t="s">
        <v>100</v>
      </c>
      <c r="C19" s="411">
        <v>70192.1</v>
      </c>
      <c r="D19" s="401">
        <v>65300</v>
      </c>
      <c r="E19" s="401">
        <f aca="true" t="shared" si="2" ref="E19:E47">D19/C19*100</f>
        <v>93.0304122543705</v>
      </c>
      <c r="F19" s="405">
        <f t="shared" si="0"/>
        <v>-4892.100000000006</v>
      </c>
    </row>
    <row r="20" spans="1:6" ht="15.75" customHeight="1" thickBot="1">
      <c r="A20" s="427" t="s">
        <v>123</v>
      </c>
      <c r="B20" s="477" t="s">
        <v>101</v>
      </c>
      <c r="C20" s="429">
        <v>100</v>
      </c>
      <c r="D20" s="430">
        <v>100</v>
      </c>
      <c r="E20" s="401">
        <f t="shared" si="2"/>
        <v>100</v>
      </c>
      <c r="F20" s="431">
        <f t="shared" si="0"/>
        <v>0</v>
      </c>
    </row>
    <row r="21" spans="1:6" ht="12" customHeight="1" thickBot="1">
      <c r="A21" s="499" t="s">
        <v>124</v>
      </c>
      <c r="B21" s="508" t="s">
        <v>456</v>
      </c>
      <c r="C21" s="436">
        <f>C22+C23+C24</f>
        <v>32547.199999999997</v>
      </c>
      <c r="D21" s="433">
        <f>D22+D23+D24</f>
        <v>21608.5</v>
      </c>
      <c r="E21" s="433">
        <f t="shared" si="2"/>
        <v>66.3912717530233</v>
      </c>
      <c r="F21" s="434">
        <f t="shared" si="0"/>
        <v>-10938.699999999997</v>
      </c>
    </row>
    <row r="22" spans="1:6" ht="12.75">
      <c r="A22" s="494" t="s">
        <v>125</v>
      </c>
      <c r="B22" s="507" t="s">
        <v>545</v>
      </c>
      <c r="C22" s="496">
        <v>1660.7</v>
      </c>
      <c r="D22" s="497">
        <v>1116.2</v>
      </c>
      <c r="E22" s="497">
        <f t="shared" si="2"/>
        <v>67.21262118383814</v>
      </c>
      <c r="F22" s="498">
        <f t="shared" si="0"/>
        <v>-544.5</v>
      </c>
    </row>
    <row r="23" spans="1:6" ht="12.75">
      <c r="A23" s="413" t="s">
        <v>126</v>
      </c>
      <c r="B23" s="474" t="s">
        <v>546</v>
      </c>
      <c r="C23" s="411">
        <v>25681.1</v>
      </c>
      <c r="D23" s="401">
        <v>19888</v>
      </c>
      <c r="E23" s="401">
        <f t="shared" si="2"/>
        <v>77.4421656393223</v>
      </c>
      <c r="F23" s="405">
        <f t="shared" si="0"/>
        <v>-5793.0999999999985</v>
      </c>
    </row>
    <row r="24" spans="1:6" ht="27.75" customHeight="1" thickBot="1">
      <c r="A24" s="427" t="s">
        <v>127</v>
      </c>
      <c r="B24" s="501" t="s">
        <v>91</v>
      </c>
      <c r="C24" s="429">
        <v>5205.4</v>
      </c>
      <c r="D24" s="430">
        <v>604.3</v>
      </c>
      <c r="E24" s="430">
        <f t="shared" si="2"/>
        <v>11.609098244131093</v>
      </c>
      <c r="F24" s="431">
        <f t="shared" si="0"/>
        <v>-4601.099999999999</v>
      </c>
    </row>
    <row r="25" spans="1:6" ht="12.75" customHeight="1" thickBot="1">
      <c r="A25" s="499" t="s">
        <v>128</v>
      </c>
      <c r="B25" s="500" t="s">
        <v>503</v>
      </c>
      <c r="C25" s="436">
        <f>C26</f>
        <v>53.3</v>
      </c>
      <c r="D25" s="433">
        <f>D26</f>
        <v>15</v>
      </c>
      <c r="E25" s="433">
        <f t="shared" si="2"/>
        <v>28.142589118198874</v>
      </c>
      <c r="F25" s="434">
        <f t="shared" si="0"/>
        <v>-38.3</v>
      </c>
    </row>
    <row r="26" spans="1:6" ht="17.25" customHeight="1" thickBot="1">
      <c r="A26" s="502" t="s">
        <v>129</v>
      </c>
      <c r="B26" s="503" t="s">
        <v>110</v>
      </c>
      <c r="C26" s="504">
        <v>53.3</v>
      </c>
      <c r="D26" s="505">
        <v>15</v>
      </c>
      <c r="E26" s="505">
        <f t="shared" si="2"/>
        <v>28.142589118198874</v>
      </c>
      <c r="F26" s="506">
        <f t="shared" si="0"/>
        <v>-38.3</v>
      </c>
    </row>
    <row r="27" spans="1:6" ht="13.5" customHeight="1" thickBot="1">
      <c r="A27" s="499" t="s">
        <v>130</v>
      </c>
      <c r="B27" s="500" t="s">
        <v>457</v>
      </c>
      <c r="C27" s="436">
        <f>C28+C29+C30+C31+C32</f>
        <v>148124.8</v>
      </c>
      <c r="D27" s="433">
        <f>D28+D29+D30+D31+D32</f>
        <v>129331.40000000001</v>
      </c>
      <c r="E27" s="433">
        <f t="shared" si="2"/>
        <v>87.31245544297782</v>
      </c>
      <c r="F27" s="434">
        <f t="shared" si="0"/>
        <v>-18793.39999999998</v>
      </c>
    </row>
    <row r="28" spans="1:6" ht="12.75">
      <c r="A28" s="494" t="s">
        <v>131</v>
      </c>
      <c r="B28" s="495" t="s">
        <v>92</v>
      </c>
      <c r="C28" s="496">
        <v>30358.7</v>
      </c>
      <c r="D28" s="497">
        <v>26232.1</v>
      </c>
      <c r="E28" s="497">
        <f t="shared" si="2"/>
        <v>86.40719134877315</v>
      </c>
      <c r="F28" s="498">
        <f t="shared" si="0"/>
        <v>-4126.600000000002</v>
      </c>
    </row>
    <row r="29" spans="1:6" ht="12.75">
      <c r="A29" s="413" t="s">
        <v>132</v>
      </c>
      <c r="B29" s="475" t="s">
        <v>93</v>
      </c>
      <c r="C29" s="411">
        <v>108387.8</v>
      </c>
      <c r="D29" s="401">
        <v>95432.6</v>
      </c>
      <c r="E29" s="401">
        <f t="shared" si="2"/>
        <v>88.0473632641312</v>
      </c>
      <c r="F29" s="405">
        <f t="shared" si="0"/>
        <v>-12955.199999999997</v>
      </c>
    </row>
    <row r="30" spans="1:6" ht="15.75" customHeight="1">
      <c r="A30" s="413" t="s">
        <v>133</v>
      </c>
      <c r="B30" s="475" t="s">
        <v>94</v>
      </c>
      <c r="C30" s="411">
        <v>380.3</v>
      </c>
      <c r="D30" s="401">
        <v>374.7</v>
      </c>
      <c r="E30" s="401">
        <f t="shared" si="2"/>
        <v>98.52747830660005</v>
      </c>
      <c r="F30" s="405">
        <f t="shared" si="0"/>
        <v>-5.600000000000023</v>
      </c>
    </row>
    <row r="31" spans="1:6" ht="12.75">
      <c r="A31" s="413" t="s">
        <v>134</v>
      </c>
      <c r="B31" s="475" t="s">
        <v>267</v>
      </c>
      <c r="C31" s="411">
        <v>1475.6</v>
      </c>
      <c r="D31" s="401">
        <v>1310.6</v>
      </c>
      <c r="E31" s="401">
        <f t="shared" si="2"/>
        <v>88.8181078883166</v>
      </c>
      <c r="F31" s="405">
        <f t="shared" si="0"/>
        <v>-165</v>
      </c>
    </row>
    <row r="32" spans="1:6" ht="16.5" customHeight="1" thickBot="1">
      <c r="A32" s="427" t="s">
        <v>135</v>
      </c>
      <c r="B32" s="477" t="s">
        <v>107</v>
      </c>
      <c r="C32" s="429">
        <v>7522.4</v>
      </c>
      <c r="D32" s="430">
        <v>5981.4</v>
      </c>
      <c r="E32" s="430">
        <f t="shared" si="2"/>
        <v>79.51451664362438</v>
      </c>
      <c r="F32" s="431">
        <f t="shared" si="0"/>
        <v>-1541</v>
      </c>
    </row>
    <row r="33" spans="1:6" ht="12.75" customHeight="1" thickBot="1">
      <c r="A33" s="499" t="s">
        <v>136</v>
      </c>
      <c r="B33" s="500" t="s">
        <v>467</v>
      </c>
      <c r="C33" s="436">
        <f>C34+C35+C36</f>
        <v>22209.7</v>
      </c>
      <c r="D33" s="433">
        <f>D34+D35+D36</f>
        <v>17311.4</v>
      </c>
      <c r="E33" s="433">
        <f t="shared" si="2"/>
        <v>77.94522213267176</v>
      </c>
      <c r="F33" s="434">
        <f t="shared" si="0"/>
        <v>-4898.299999999999</v>
      </c>
    </row>
    <row r="34" spans="1:6" ht="16.5" customHeight="1">
      <c r="A34" s="494" t="s">
        <v>137</v>
      </c>
      <c r="B34" s="495" t="s">
        <v>106</v>
      </c>
      <c r="C34" s="496">
        <v>20582</v>
      </c>
      <c r="D34" s="497">
        <v>15894</v>
      </c>
      <c r="E34" s="497">
        <f t="shared" si="2"/>
        <v>77.22281605286172</v>
      </c>
      <c r="F34" s="498">
        <f t="shared" si="0"/>
        <v>-4688</v>
      </c>
    </row>
    <row r="35" spans="1:6" ht="14.25" customHeight="1">
      <c r="A35" s="413" t="s">
        <v>138</v>
      </c>
      <c r="B35" s="475" t="s">
        <v>96</v>
      </c>
      <c r="C35" s="411">
        <v>1345</v>
      </c>
      <c r="D35" s="401">
        <v>1205.5</v>
      </c>
      <c r="E35" s="401">
        <f t="shared" si="2"/>
        <v>89.62825278810409</v>
      </c>
      <c r="F35" s="405">
        <f t="shared" si="0"/>
        <v>-139.5</v>
      </c>
    </row>
    <row r="36" spans="1:6" ht="15.75" customHeight="1" thickBot="1">
      <c r="A36" s="427" t="s">
        <v>139</v>
      </c>
      <c r="B36" s="477" t="s">
        <v>97</v>
      </c>
      <c r="C36" s="429">
        <v>282.7</v>
      </c>
      <c r="D36" s="430">
        <v>211.9</v>
      </c>
      <c r="E36" s="430">
        <f t="shared" si="2"/>
        <v>74.95578351609481</v>
      </c>
      <c r="F36" s="431">
        <f t="shared" si="0"/>
        <v>-70.79999999999998</v>
      </c>
    </row>
    <row r="37" spans="1:6" ht="13.5" customHeight="1" thickBot="1">
      <c r="A37" s="499" t="s">
        <v>169</v>
      </c>
      <c r="B37" s="500" t="s">
        <v>152</v>
      </c>
      <c r="C37" s="436">
        <f>C38+C39+C40</f>
        <v>42375.3</v>
      </c>
      <c r="D37" s="433">
        <f>D38+D39+D40</f>
        <v>33191.9</v>
      </c>
      <c r="E37" s="433">
        <f t="shared" si="2"/>
        <v>78.32841301418514</v>
      </c>
      <c r="F37" s="434">
        <f t="shared" si="0"/>
        <v>-9183.400000000001</v>
      </c>
    </row>
    <row r="38" spans="1:6" ht="17.25" customHeight="1">
      <c r="A38" s="494" t="s">
        <v>140</v>
      </c>
      <c r="B38" s="495" t="s">
        <v>98</v>
      </c>
      <c r="C38" s="496">
        <v>40057.6</v>
      </c>
      <c r="D38" s="497">
        <v>31224.1</v>
      </c>
      <c r="E38" s="497">
        <f t="shared" si="2"/>
        <v>77.9480048729829</v>
      </c>
      <c r="F38" s="498">
        <f t="shared" si="0"/>
        <v>-8833.5</v>
      </c>
    </row>
    <row r="39" spans="1:6" ht="17.25" customHeight="1">
      <c r="A39" s="413" t="s">
        <v>141</v>
      </c>
      <c r="B39" s="475" t="s">
        <v>99</v>
      </c>
      <c r="C39" s="411">
        <v>1442.4</v>
      </c>
      <c r="D39" s="401">
        <v>1204.2</v>
      </c>
      <c r="E39" s="401">
        <f t="shared" si="2"/>
        <v>83.48585690515806</v>
      </c>
      <c r="F39" s="405">
        <f t="shared" si="0"/>
        <v>-238.20000000000005</v>
      </c>
    </row>
    <row r="40" spans="1:6" ht="17.25" customHeight="1" thickBot="1">
      <c r="A40" s="427" t="s">
        <v>262</v>
      </c>
      <c r="B40" s="477" t="s">
        <v>263</v>
      </c>
      <c r="C40" s="429">
        <v>875.3</v>
      </c>
      <c r="D40" s="430">
        <v>763.6</v>
      </c>
      <c r="E40" s="430">
        <f t="shared" si="2"/>
        <v>87.23866103050383</v>
      </c>
      <c r="F40" s="431">
        <f t="shared" si="0"/>
        <v>-111.69999999999993</v>
      </c>
    </row>
    <row r="41" spans="1:6" ht="17.25" customHeight="1" thickBot="1">
      <c r="A41" s="499" t="s">
        <v>142</v>
      </c>
      <c r="B41" s="500" t="s">
        <v>458</v>
      </c>
      <c r="C41" s="436">
        <f>C42+C43+C44+C45+C46</f>
        <v>68803.70000000001</v>
      </c>
      <c r="D41" s="433">
        <f>D42+D43+D44+D45+D46</f>
        <v>49061.7</v>
      </c>
      <c r="E41" s="433">
        <f t="shared" si="2"/>
        <v>71.30677565305352</v>
      </c>
      <c r="F41" s="434">
        <f t="shared" si="0"/>
        <v>-19742.000000000015</v>
      </c>
    </row>
    <row r="42" spans="1:6" ht="16.5" customHeight="1">
      <c r="A42" s="494" t="s">
        <v>143</v>
      </c>
      <c r="B42" s="495" t="s">
        <v>102</v>
      </c>
      <c r="C42" s="496">
        <v>882.7</v>
      </c>
      <c r="D42" s="497">
        <v>656.4</v>
      </c>
      <c r="E42" s="497">
        <f t="shared" si="2"/>
        <v>74.36275065141044</v>
      </c>
      <c r="F42" s="498">
        <f t="shared" si="0"/>
        <v>-226.30000000000007</v>
      </c>
    </row>
    <row r="43" spans="1:6" ht="20.25" customHeight="1">
      <c r="A43" s="413" t="s">
        <v>144</v>
      </c>
      <c r="B43" s="475" t="s">
        <v>103</v>
      </c>
      <c r="C43" s="411">
        <v>9515.6</v>
      </c>
      <c r="D43" s="401">
        <v>6763.3</v>
      </c>
      <c r="E43" s="401">
        <f t="shared" si="2"/>
        <v>71.075917440834</v>
      </c>
      <c r="F43" s="405">
        <f t="shared" si="0"/>
        <v>-2752.3</v>
      </c>
    </row>
    <row r="44" spans="1:6" ht="18" customHeight="1">
      <c r="A44" s="413" t="s">
        <v>118</v>
      </c>
      <c r="B44" s="475" t="s">
        <v>153</v>
      </c>
      <c r="C44" s="411">
        <v>53904.5</v>
      </c>
      <c r="D44" s="401">
        <v>38088.3</v>
      </c>
      <c r="E44" s="401">
        <f t="shared" si="2"/>
        <v>70.65885037427303</v>
      </c>
      <c r="F44" s="405">
        <f t="shared" si="0"/>
        <v>-15816.199999999997</v>
      </c>
    </row>
    <row r="45" spans="1:6" ht="16.5" customHeight="1">
      <c r="A45" s="413" t="s">
        <v>117</v>
      </c>
      <c r="B45" s="475" t="s">
        <v>108</v>
      </c>
      <c r="C45" s="411">
        <v>2135.6</v>
      </c>
      <c r="D45" s="401">
        <v>1809.6</v>
      </c>
      <c r="E45" s="401">
        <f t="shared" si="2"/>
        <v>84.73496909533621</v>
      </c>
      <c r="F45" s="405">
        <f t="shared" si="0"/>
        <v>-326</v>
      </c>
    </row>
    <row r="46" spans="1:6" ht="23.25" customHeight="1" thickBot="1">
      <c r="A46" s="427" t="s">
        <v>116</v>
      </c>
      <c r="B46" s="477" t="s">
        <v>104</v>
      </c>
      <c r="C46" s="481">
        <v>2365.3</v>
      </c>
      <c r="D46" s="482">
        <v>1744.1</v>
      </c>
      <c r="E46" s="482">
        <f t="shared" si="2"/>
        <v>73.73694668752377</v>
      </c>
      <c r="F46" s="483">
        <f t="shared" si="0"/>
        <v>-621.2000000000003</v>
      </c>
    </row>
    <row r="47" spans="1:6" ht="20.25" customHeight="1" thickBot="1">
      <c r="A47" s="432" t="s">
        <v>196</v>
      </c>
      <c r="B47" s="435" t="s">
        <v>105</v>
      </c>
      <c r="C47" s="478">
        <f>C41+C37+C33+C27+C25+C21+C16+C12+C3+C10</f>
        <v>423344.9</v>
      </c>
      <c r="D47" s="478">
        <f>D41+D37+D33+D27+D25+D21+D16+D12+D3+D10</f>
        <v>346964.50000000006</v>
      </c>
      <c r="E47" s="479">
        <f t="shared" si="2"/>
        <v>81.95787878866618</v>
      </c>
      <c r="F47" s="480">
        <f t="shared" si="0"/>
        <v>-76380.39999999997</v>
      </c>
    </row>
    <row r="48" spans="1:6" ht="18.75" customHeight="1" thickBot="1">
      <c r="A48" s="432" t="s">
        <v>197</v>
      </c>
      <c r="B48" s="435" t="s">
        <v>234</v>
      </c>
      <c r="C48" s="436">
        <v>-26557.9</v>
      </c>
      <c r="D48" s="433">
        <v>-6803.3</v>
      </c>
      <c r="E48" s="479"/>
      <c r="F48" s="434"/>
    </row>
    <row r="49" spans="1:6" ht="15" customHeight="1" thickBot="1">
      <c r="A49" s="439" t="s">
        <v>479</v>
      </c>
      <c r="B49" s="437" t="s">
        <v>480</v>
      </c>
      <c r="C49" s="424">
        <v>3</v>
      </c>
      <c r="D49" s="425">
        <v>4</v>
      </c>
      <c r="E49" s="425">
        <v>5</v>
      </c>
      <c r="F49" s="426">
        <v>6</v>
      </c>
    </row>
    <row r="50" spans="1:6" ht="30" customHeight="1">
      <c r="A50" s="440"/>
      <c r="B50" s="438" t="s">
        <v>198</v>
      </c>
      <c r="C50" s="421"/>
      <c r="D50" s="407"/>
      <c r="E50" s="407"/>
      <c r="F50" s="408"/>
    </row>
    <row r="51" spans="1:6" ht="40.5" customHeight="1">
      <c r="A51" s="285"/>
      <c r="B51" s="234" t="s">
        <v>205</v>
      </c>
      <c r="C51" s="409"/>
      <c r="D51" s="399"/>
      <c r="E51" s="399"/>
      <c r="F51" s="403"/>
    </row>
    <row r="52" spans="1:6" ht="18.75" customHeight="1">
      <c r="A52" s="285"/>
      <c r="B52" s="163" t="s">
        <v>199</v>
      </c>
      <c r="C52" s="411"/>
      <c r="D52" s="401"/>
      <c r="E52" s="402"/>
      <c r="F52" s="406"/>
    </row>
    <row r="53" spans="1:6" ht="24.75" customHeight="1">
      <c r="A53" s="285"/>
      <c r="B53" s="163" t="s">
        <v>200</v>
      </c>
      <c r="C53" s="411"/>
      <c r="D53" s="401"/>
      <c r="E53" s="402"/>
      <c r="F53" s="406"/>
    </row>
    <row r="54" spans="1:6" ht="27.75" customHeight="1">
      <c r="A54" s="285"/>
      <c r="B54" s="234" t="s">
        <v>201</v>
      </c>
      <c r="C54" s="409"/>
      <c r="D54" s="399">
        <v>2062.9</v>
      </c>
      <c r="E54" s="399"/>
      <c r="F54" s="403"/>
    </row>
    <row r="55" spans="1:6" ht="27" customHeight="1">
      <c r="A55" s="285"/>
      <c r="B55" s="234" t="s">
        <v>206</v>
      </c>
      <c r="C55" s="409">
        <f>C57-C56</f>
        <v>26557.900000000023</v>
      </c>
      <c r="D55" s="399">
        <f>D57-D56</f>
        <v>4740.400000000023</v>
      </c>
      <c r="E55" s="399"/>
      <c r="F55" s="403"/>
    </row>
    <row r="56" spans="1:6" ht="18.75" customHeight="1">
      <c r="A56" s="285"/>
      <c r="B56" s="163" t="s">
        <v>171</v>
      </c>
      <c r="C56" s="411">
        <v>348358.6</v>
      </c>
      <c r="D56" s="401">
        <v>342224.1</v>
      </c>
      <c r="E56" s="399"/>
      <c r="F56" s="403"/>
    </row>
    <row r="57" spans="1:6" ht="17.25" customHeight="1">
      <c r="A57" s="285"/>
      <c r="B57" s="163" t="s">
        <v>202</v>
      </c>
      <c r="C57" s="411">
        <v>374916.5</v>
      </c>
      <c r="D57" s="401">
        <v>346964.5</v>
      </c>
      <c r="E57" s="399"/>
      <c r="F57" s="403"/>
    </row>
    <row r="58" spans="1:6" ht="27.75" customHeight="1" thickBot="1">
      <c r="A58" s="352"/>
      <c r="B58" s="195" t="s">
        <v>203</v>
      </c>
      <c r="C58" s="441">
        <f>C51+C54+C55</f>
        <v>26557.900000000023</v>
      </c>
      <c r="D58" s="442">
        <f>D51+D54+D55</f>
        <v>6803.300000000023</v>
      </c>
      <c r="E58" s="442"/>
      <c r="F58" s="443"/>
    </row>
    <row r="59" spans="1:6" ht="21.75" customHeight="1" thickBot="1">
      <c r="A59" s="287"/>
      <c r="B59" s="398" t="s">
        <v>204</v>
      </c>
      <c r="C59" s="436">
        <v>26557.9</v>
      </c>
      <c r="D59" s="433">
        <v>6803.3</v>
      </c>
      <c r="E59" s="433"/>
      <c r="F59" s="434"/>
    </row>
    <row r="60" spans="1:6" ht="21.75" customHeight="1">
      <c r="A60" s="319"/>
      <c r="B60" s="552"/>
      <c r="C60" s="553"/>
      <c r="D60" s="553"/>
      <c r="E60" s="553"/>
      <c r="F60" s="553"/>
    </row>
    <row r="61" spans="1:6" ht="12.75">
      <c r="A61" s="744" t="s">
        <v>280</v>
      </c>
      <c r="B61" s="744"/>
      <c r="C61" s="744"/>
      <c r="D61" s="744"/>
      <c r="E61" s="545"/>
      <c r="F61" s="545"/>
    </row>
    <row r="62" spans="1:6" ht="12.75">
      <c r="A62" s="744" t="s">
        <v>281</v>
      </c>
      <c r="B62" s="744"/>
      <c r="C62" s="744"/>
      <c r="D62" s="744"/>
      <c r="E62" s="745" t="s">
        <v>223</v>
      </c>
      <c r="F62" s="745"/>
    </row>
    <row r="63" spans="1:6" ht="12.75">
      <c r="A63" s="544"/>
      <c r="B63" s="544"/>
      <c r="C63" s="544"/>
      <c r="D63" s="544"/>
      <c r="E63" s="546"/>
      <c r="F63" s="546"/>
    </row>
    <row r="64" spans="1:6" ht="13.5">
      <c r="A64" s="743" t="s">
        <v>242</v>
      </c>
      <c r="B64" s="743"/>
      <c r="C64" s="153"/>
      <c r="D64" s="153"/>
      <c r="E64" s="360"/>
      <c r="F64" s="360"/>
    </row>
    <row r="65" spans="1:6" ht="13.5">
      <c r="A65" s="743" t="s">
        <v>282</v>
      </c>
      <c r="B65" s="743"/>
      <c r="C65" s="360"/>
      <c r="D65" s="360"/>
      <c r="E65" s="360"/>
      <c r="F65" s="360"/>
    </row>
    <row r="75" ht="12.75">
      <c r="H75" t="s">
        <v>505</v>
      </c>
    </row>
  </sheetData>
  <mergeCells count="5">
    <mergeCell ref="A65:B65"/>
    <mergeCell ref="A61:D61"/>
    <mergeCell ref="A62:D62"/>
    <mergeCell ref="E62:F62"/>
    <mergeCell ref="A64:B64"/>
  </mergeCells>
  <printOptions/>
  <pageMargins left="0.75" right="0.52" top="0.26" bottom="0.41" header="0.24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28">
      <selection activeCell="D38" sqref="D3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3.00390625" style="0" customWidth="1"/>
  </cols>
  <sheetData>
    <row r="2" spans="1:6" ht="15">
      <c r="A2" s="739" t="s">
        <v>278</v>
      </c>
      <c r="B2" s="739"/>
      <c r="C2" s="739"/>
      <c r="D2" s="739"/>
      <c r="E2" s="739"/>
      <c r="F2" s="739"/>
    </row>
    <row r="3" spans="1:6" ht="15">
      <c r="A3" s="739" t="s">
        <v>285</v>
      </c>
      <c r="B3" s="739"/>
      <c r="C3" s="739"/>
      <c r="D3" s="739"/>
      <c r="E3" s="739"/>
      <c r="F3" s="739"/>
    </row>
    <row r="4" spans="1:5" ht="13.5" thickBot="1">
      <c r="A4" s="493" t="s">
        <v>276</v>
      </c>
      <c r="B4" s="492"/>
      <c r="C4" s="492"/>
      <c r="D4" s="492"/>
      <c r="E4" s="492"/>
    </row>
    <row r="5" spans="1:6" ht="39" thickBot="1">
      <c r="A5" s="361"/>
      <c r="B5" s="347"/>
      <c r="C5" s="348" t="s">
        <v>286</v>
      </c>
      <c r="D5" s="348" t="s">
        <v>287</v>
      </c>
      <c r="E5" s="348" t="s">
        <v>465</v>
      </c>
      <c r="F5" s="349" t="s">
        <v>277</v>
      </c>
    </row>
    <row r="6" spans="1:6" s="449" customFormat="1" ht="13.5" thickBot="1">
      <c r="A6" s="531" t="s">
        <v>111</v>
      </c>
      <c r="B6" s="146" t="s">
        <v>539</v>
      </c>
      <c r="C6" s="466">
        <f>C7+C8+C9+C11+C10</f>
        <v>35206.200000000004</v>
      </c>
      <c r="D6" s="377">
        <f>D7+D8+D9+D11+D10</f>
        <v>34095.700000000004</v>
      </c>
      <c r="E6" s="379">
        <f>D6/C6*100</f>
        <v>96.84572603689124</v>
      </c>
      <c r="F6" s="379">
        <f aca="true" t="shared" si="0" ref="F6:F45">D6-C6</f>
        <v>-1110.5</v>
      </c>
    </row>
    <row r="7" spans="1:6" ht="12.75">
      <c r="A7" s="394" t="s">
        <v>185</v>
      </c>
      <c r="B7" s="528" t="s">
        <v>186</v>
      </c>
      <c r="C7" s="529">
        <v>406.3</v>
      </c>
      <c r="D7" s="537">
        <v>366</v>
      </c>
      <c r="E7" s="549">
        <f>D7/C7*100</f>
        <v>90.08122077282795</v>
      </c>
      <c r="F7" s="530">
        <f t="shared" si="0"/>
        <v>-40.30000000000001</v>
      </c>
    </row>
    <row r="8" spans="1:6" ht="25.5">
      <c r="A8" s="382" t="s">
        <v>112</v>
      </c>
      <c r="B8" s="444" t="s">
        <v>541</v>
      </c>
      <c r="C8" s="463">
        <v>653.5</v>
      </c>
      <c r="D8" s="371">
        <v>653.5</v>
      </c>
      <c r="E8" s="371">
        <f>D8/C8*100</f>
        <v>100</v>
      </c>
      <c r="F8" s="445">
        <f t="shared" si="0"/>
        <v>0</v>
      </c>
    </row>
    <row r="9" spans="1:6" ht="12.75">
      <c r="A9" s="382" t="s">
        <v>113</v>
      </c>
      <c r="B9" s="444" t="s">
        <v>542</v>
      </c>
      <c r="C9" s="463">
        <v>34122</v>
      </c>
      <c r="D9" s="371">
        <v>33051.8</v>
      </c>
      <c r="E9" s="371">
        <f>D9/C9*100</f>
        <v>96.86360705703066</v>
      </c>
      <c r="F9" s="445">
        <f t="shared" si="0"/>
        <v>-1070.199999999997</v>
      </c>
    </row>
    <row r="10" spans="1:6" ht="12.75">
      <c r="A10" s="461" t="s">
        <v>253</v>
      </c>
      <c r="B10" s="415" t="s">
        <v>254</v>
      </c>
      <c r="C10" s="464">
        <v>24.4</v>
      </c>
      <c r="D10" s="469">
        <v>24.4</v>
      </c>
      <c r="E10" s="469">
        <f>D10/C10*100</f>
        <v>100</v>
      </c>
      <c r="F10" s="550">
        <f t="shared" si="0"/>
        <v>0</v>
      </c>
    </row>
    <row r="11" spans="1:6" ht="13.5" thickBot="1">
      <c r="A11" s="382" t="s">
        <v>115</v>
      </c>
      <c r="B11" s="444" t="s">
        <v>109</v>
      </c>
      <c r="C11" s="463">
        <v>0</v>
      </c>
      <c r="D11" s="371">
        <v>0</v>
      </c>
      <c r="E11" s="373">
        <v>0</v>
      </c>
      <c r="F11" s="445">
        <f t="shared" si="0"/>
        <v>0</v>
      </c>
    </row>
    <row r="12" spans="1:6" s="449" customFormat="1" ht="26.25" thickBot="1">
      <c r="A12" s="531" t="s">
        <v>119</v>
      </c>
      <c r="B12" s="146" t="s">
        <v>540</v>
      </c>
      <c r="C12" s="466">
        <f>C13+C14</f>
        <v>1814.6999999999998</v>
      </c>
      <c r="D12" s="377">
        <f>D13+D14</f>
        <v>1652.6</v>
      </c>
      <c r="E12" s="379">
        <f>D12/C12*100</f>
        <v>91.06739405962418</v>
      </c>
      <c r="F12" s="379">
        <f t="shared" si="0"/>
        <v>-162.0999999999999</v>
      </c>
    </row>
    <row r="13" spans="1:6" ht="12.75">
      <c r="A13" s="394" t="s">
        <v>120</v>
      </c>
      <c r="B13" s="528" t="s">
        <v>544</v>
      </c>
      <c r="C13" s="529">
        <v>1151.8</v>
      </c>
      <c r="D13" s="537">
        <v>1030.8</v>
      </c>
      <c r="E13" s="530">
        <f>D13/C13*100</f>
        <v>89.49470394165654</v>
      </c>
      <c r="F13" s="530">
        <f t="shared" si="0"/>
        <v>-121</v>
      </c>
    </row>
    <row r="14" spans="1:6" ht="13.5" thickBot="1">
      <c r="A14" s="383" t="s">
        <v>189</v>
      </c>
      <c r="B14" s="447" t="s">
        <v>190</v>
      </c>
      <c r="C14" s="465">
        <v>662.9</v>
      </c>
      <c r="D14" s="373">
        <v>621.8</v>
      </c>
      <c r="E14" s="448">
        <f>D14/C14*100</f>
        <v>93.79996982953688</v>
      </c>
      <c r="F14" s="448">
        <f t="shared" si="0"/>
        <v>-41.10000000000002</v>
      </c>
    </row>
    <row r="15" spans="1:6" s="449" customFormat="1" ht="13.5" thickBot="1">
      <c r="A15" s="531" t="s">
        <v>121</v>
      </c>
      <c r="B15" s="146" t="s">
        <v>158</v>
      </c>
      <c r="C15" s="466">
        <f>C16+C17+C18</f>
        <v>2458</v>
      </c>
      <c r="D15" s="377">
        <f>D16+D17+D18</f>
        <v>2104.4</v>
      </c>
      <c r="E15" s="379">
        <f>D15/C15*100</f>
        <v>85.61432058584215</v>
      </c>
      <c r="F15" s="379">
        <f t="shared" si="0"/>
        <v>-353.5999999999999</v>
      </c>
    </row>
    <row r="16" spans="1:6" ht="12.75">
      <c r="A16" s="394" t="s">
        <v>191</v>
      </c>
      <c r="B16" s="159" t="s">
        <v>192</v>
      </c>
      <c r="C16" s="529">
        <v>0</v>
      </c>
      <c r="D16" s="537">
        <v>0</v>
      </c>
      <c r="E16" s="530">
        <v>0</v>
      </c>
      <c r="F16" s="530">
        <f t="shared" si="0"/>
        <v>0</v>
      </c>
    </row>
    <row r="17" spans="1:6" ht="12.75">
      <c r="A17" s="382" t="s">
        <v>122</v>
      </c>
      <c r="B17" s="163" t="s">
        <v>100</v>
      </c>
      <c r="C17" s="463">
        <v>2458</v>
      </c>
      <c r="D17" s="371">
        <v>2104.4</v>
      </c>
      <c r="E17" s="445">
        <f>D17/C17*100</f>
        <v>85.61432058584215</v>
      </c>
      <c r="F17" s="445">
        <f t="shared" si="0"/>
        <v>-353.5999999999999</v>
      </c>
    </row>
    <row r="18" spans="1:6" ht="13.5" thickBot="1">
      <c r="A18" s="383" t="s">
        <v>123</v>
      </c>
      <c r="B18" s="231" t="s">
        <v>101</v>
      </c>
      <c r="C18" s="465">
        <v>0</v>
      </c>
      <c r="D18" s="373">
        <v>0</v>
      </c>
      <c r="E18" s="448">
        <v>0</v>
      </c>
      <c r="F18" s="448">
        <f t="shared" si="0"/>
        <v>0</v>
      </c>
    </row>
    <row r="19" spans="1:6" s="449" customFormat="1" ht="13.5" thickBot="1">
      <c r="A19" s="531" t="s">
        <v>124</v>
      </c>
      <c r="B19" s="146" t="s">
        <v>456</v>
      </c>
      <c r="C19" s="466">
        <f>C20+C21+C22</f>
        <v>28843.2</v>
      </c>
      <c r="D19" s="377">
        <f>D20+D21+D22</f>
        <v>25984.500000000004</v>
      </c>
      <c r="E19" s="379">
        <f aca="true" t="shared" si="1" ref="E19:E43">D19/C19*100</f>
        <v>90.0888250956898</v>
      </c>
      <c r="F19" s="379">
        <f t="shared" si="0"/>
        <v>-2858.699999999997</v>
      </c>
    </row>
    <row r="20" spans="1:6" ht="12.75">
      <c r="A20" s="394" t="s">
        <v>125</v>
      </c>
      <c r="B20" s="528" t="s">
        <v>545</v>
      </c>
      <c r="C20" s="529">
        <v>1166.7</v>
      </c>
      <c r="D20" s="529">
        <v>622.2</v>
      </c>
      <c r="E20" s="549">
        <f t="shared" si="1"/>
        <v>53.329904859861145</v>
      </c>
      <c r="F20" s="530">
        <f t="shared" si="0"/>
        <v>-544.5</v>
      </c>
    </row>
    <row r="21" spans="1:6" ht="12.75">
      <c r="A21" s="382" t="s">
        <v>126</v>
      </c>
      <c r="B21" s="444" t="s">
        <v>546</v>
      </c>
      <c r="C21" s="463">
        <v>25360.5</v>
      </c>
      <c r="D21" s="463">
        <v>25322.9</v>
      </c>
      <c r="E21" s="371">
        <f t="shared" si="1"/>
        <v>99.85173793892076</v>
      </c>
      <c r="F21" s="445">
        <f t="shared" si="0"/>
        <v>-37.599999999998545</v>
      </c>
    </row>
    <row r="22" spans="1:6" ht="26.25" thickBot="1">
      <c r="A22" s="485" t="s">
        <v>127</v>
      </c>
      <c r="B22" s="527" t="s">
        <v>91</v>
      </c>
      <c r="C22" s="486">
        <v>2316</v>
      </c>
      <c r="D22" s="486">
        <v>39.4</v>
      </c>
      <c r="E22" s="373">
        <f t="shared" si="1"/>
        <v>1.701208981001727</v>
      </c>
      <c r="F22" s="488">
        <f t="shared" si="0"/>
        <v>-2276.6</v>
      </c>
    </row>
    <row r="23" spans="1:6" s="449" customFormat="1" ht="13.5" thickBot="1">
      <c r="A23" s="531" t="s">
        <v>128</v>
      </c>
      <c r="B23" s="175" t="s">
        <v>503</v>
      </c>
      <c r="C23" s="466">
        <f>C24</f>
        <v>53.3</v>
      </c>
      <c r="D23" s="377">
        <f>D24</f>
        <v>33.8</v>
      </c>
      <c r="E23" s="377">
        <f t="shared" si="1"/>
        <v>63.41463414634146</v>
      </c>
      <c r="F23" s="379">
        <f t="shared" si="0"/>
        <v>-19.5</v>
      </c>
    </row>
    <row r="24" spans="1:6" ht="13.5" thickBot="1">
      <c r="A24" s="532" t="s">
        <v>129</v>
      </c>
      <c r="B24" s="533" t="s">
        <v>110</v>
      </c>
      <c r="C24" s="534">
        <v>53.3</v>
      </c>
      <c r="D24" s="535">
        <v>33.8</v>
      </c>
      <c r="E24" s="535">
        <f t="shared" si="1"/>
        <v>63.41463414634146</v>
      </c>
      <c r="F24" s="536">
        <f t="shared" si="0"/>
        <v>-19.5</v>
      </c>
    </row>
    <row r="25" spans="1:6" s="449" customFormat="1" ht="13.5" thickBot="1">
      <c r="A25" s="531" t="s">
        <v>130</v>
      </c>
      <c r="B25" s="175" t="s">
        <v>457</v>
      </c>
      <c r="C25" s="466">
        <f>C26+C27+C28+C29+C30</f>
        <v>69955.2</v>
      </c>
      <c r="D25" s="377">
        <f>D26+D27+D28+D29+D30</f>
        <v>66986</v>
      </c>
      <c r="E25" s="377">
        <f t="shared" si="1"/>
        <v>95.75556927862404</v>
      </c>
      <c r="F25" s="379">
        <f t="shared" si="0"/>
        <v>-2969.199999999997</v>
      </c>
    </row>
    <row r="26" spans="1:6" ht="12.75">
      <c r="A26" s="394" t="s">
        <v>131</v>
      </c>
      <c r="B26" s="159" t="s">
        <v>92</v>
      </c>
      <c r="C26" s="529">
        <v>30867.1</v>
      </c>
      <c r="D26" s="537">
        <v>30867.1</v>
      </c>
      <c r="E26" s="530">
        <f t="shared" si="1"/>
        <v>100</v>
      </c>
      <c r="F26" s="530">
        <f t="shared" si="0"/>
        <v>0</v>
      </c>
    </row>
    <row r="27" spans="1:6" ht="12.75">
      <c r="A27" s="382" t="s">
        <v>132</v>
      </c>
      <c r="B27" s="163" t="s">
        <v>93</v>
      </c>
      <c r="C27" s="463">
        <v>29683.4</v>
      </c>
      <c r="D27" s="371">
        <v>27227.9</v>
      </c>
      <c r="E27" s="445">
        <f t="shared" si="1"/>
        <v>91.72769965704738</v>
      </c>
      <c r="F27" s="445">
        <f t="shared" si="0"/>
        <v>-2455.5</v>
      </c>
    </row>
    <row r="28" spans="1:6" ht="12.75">
      <c r="A28" s="382" t="s">
        <v>133</v>
      </c>
      <c r="B28" s="163" t="s">
        <v>94</v>
      </c>
      <c r="C28" s="463">
        <v>406.7</v>
      </c>
      <c r="D28" s="371">
        <v>406.7</v>
      </c>
      <c r="E28" s="445">
        <f t="shared" si="1"/>
        <v>100</v>
      </c>
      <c r="F28" s="445">
        <f t="shared" si="0"/>
        <v>0</v>
      </c>
    </row>
    <row r="29" spans="1:6" ht="12.75">
      <c r="A29" s="382" t="s">
        <v>134</v>
      </c>
      <c r="B29" s="163" t="s">
        <v>95</v>
      </c>
      <c r="C29" s="463">
        <v>1475.6</v>
      </c>
      <c r="D29" s="371">
        <v>1346.5</v>
      </c>
      <c r="E29" s="445">
        <f t="shared" si="1"/>
        <v>91.25101653564653</v>
      </c>
      <c r="F29" s="445">
        <f t="shared" si="0"/>
        <v>-129.0999999999999</v>
      </c>
    </row>
    <row r="30" spans="1:6" ht="13.5" thickBot="1">
      <c r="A30" s="383" t="s">
        <v>135</v>
      </c>
      <c r="B30" s="231" t="s">
        <v>107</v>
      </c>
      <c r="C30" s="465">
        <v>7522.4</v>
      </c>
      <c r="D30" s="373">
        <v>7137.8</v>
      </c>
      <c r="E30" s="448">
        <f t="shared" si="1"/>
        <v>94.88727002020633</v>
      </c>
      <c r="F30" s="448">
        <f t="shared" si="0"/>
        <v>-384.59999999999945</v>
      </c>
    </row>
    <row r="31" spans="1:6" s="449" customFormat="1" ht="13.5" thickBot="1">
      <c r="A31" s="531" t="s">
        <v>136</v>
      </c>
      <c r="B31" s="175" t="s">
        <v>467</v>
      </c>
      <c r="C31" s="466">
        <f>C32+C33+C34</f>
        <v>22215.600000000002</v>
      </c>
      <c r="D31" s="377">
        <f>D32+D33+D34</f>
        <v>20248.000000000004</v>
      </c>
      <c r="E31" s="379">
        <f t="shared" si="1"/>
        <v>91.14316066187725</v>
      </c>
      <c r="F31" s="379">
        <f t="shared" si="0"/>
        <v>-1967.5999999999985</v>
      </c>
    </row>
    <row r="32" spans="1:6" ht="12.75">
      <c r="A32" s="394" t="s">
        <v>137</v>
      </c>
      <c r="B32" s="159" t="s">
        <v>106</v>
      </c>
      <c r="C32" s="529">
        <v>20582</v>
      </c>
      <c r="D32" s="537">
        <v>18649.9</v>
      </c>
      <c r="E32" s="530">
        <f t="shared" si="1"/>
        <v>90.6126712661549</v>
      </c>
      <c r="F32" s="530">
        <f t="shared" si="0"/>
        <v>-1932.0999999999985</v>
      </c>
    </row>
    <row r="33" spans="1:6" ht="12.75">
      <c r="A33" s="382" t="s">
        <v>138</v>
      </c>
      <c r="B33" s="163" t="s">
        <v>96</v>
      </c>
      <c r="C33" s="463">
        <v>1350.9</v>
      </c>
      <c r="D33" s="371">
        <v>1350.9</v>
      </c>
      <c r="E33" s="445">
        <f t="shared" si="1"/>
        <v>100</v>
      </c>
      <c r="F33" s="445">
        <f t="shared" si="0"/>
        <v>0</v>
      </c>
    </row>
    <row r="34" spans="1:6" ht="13.5" thickBot="1">
      <c r="A34" s="485" t="s">
        <v>139</v>
      </c>
      <c r="B34" s="182" t="s">
        <v>97</v>
      </c>
      <c r="C34" s="486">
        <v>282.7</v>
      </c>
      <c r="D34" s="487">
        <v>247.2</v>
      </c>
      <c r="E34" s="488">
        <f t="shared" si="1"/>
        <v>87.44251857092324</v>
      </c>
      <c r="F34" s="488">
        <f t="shared" si="0"/>
        <v>-35.5</v>
      </c>
    </row>
    <row r="35" spans="1:6" s="449" customFormat="1" ht="13.5" thickBot="1">
      <c r="A35" s="540" t="s">
        <v>169</v>
      </c>
      <c r="B35" s="541" t="s">
        <v>152</v>
      </c>
      <c r="C35" s="466">
        <f>C36+C37+C38</f>
        <v>42142.600000000006</v>
      </c>
      <c r="D35" s="377">
        <f>D36+D37+D38</f>
        <v>38214.4</v>
      </c>
      <c r="E35" s="377">
        <f t="shared" si="1"/>
        <v>90.678790582451</v>
      </c>
      <c r="F35" s="379">
        <f t="shared" si="0"/>
        <v>-3928.2000000000044</v>
      </c>
    </row>
    <row r="36" spans="1:6" ht="12.75">
      <c r="A36" s="538" t="s">
        <v>140</v>
      </c>
      <c r="B36" s="539" t="s">
        <v>98</v>
      </c>
      <c r="C36" s="529">
        <v>39807.8</v>
      </c>
      <c r="D36" s="537">
        <v>35950.2</v>
      </c>
      <c r="E36" s="549">
        <f t="shared" si="1"/>
        <v>90.30943684403557</v>
      </c>
      <c r="F36" s="530">
        <f t="shared" si="0"/>
        <v>-3857.600000000006</v>
      </c>
    </row>
    <row r="37" spans="1:6" ht="12.75">
      <c r="A37" s="489" t="s">
        <v>141</v>
      </c>
      <c r="B37" s="490" t="s">
        <v>99</v>
      </c>
      <c r="C37" s="463">
        <v>1442.4</v>
      </c>
      <c r="D37" s="371">
        <v>1371.8</v>
      </c>
      <c r="E37" s="371">
        <f t="shared" si="1"/>
        <v>95.10537992235163</v>
      </c>
      <c r="F37" s="445">
        <f t="shared" si="0"/>
        <v>-70.60000000000014</v>
      </c>
    </row>
    <row r="38" spans="1:6" ht="13.5" thickBot="1">
      <c r="A38" s="491" t="s">
        <v>262</v>
      </c>
      <c r="B38" s="477" t="s">
        <v>263</v>
      </c>
      <c r="C38" s="551">
        <v>892.4</v>
      </c>
      <c r="D38" s="299">
        <v>892.4</v>
      </c>
      <c r="E38" s="299">
        <f t="shared" si="1"/>
        <v>100</v>
      </c>
      <c r="F38" s="548">
        <f t="shared" si="0"/>
        <v>0</v>
      </c>
    </row>
    <row r="39" spans="1:6" s="449" customFormat="1" ht="13.5" thickBot="1">
      <c r="A39" s="531" t="s">
        <v>142</v>
      </c>
      <c r="B39" s="175" t="s">
        <v>458</v>
      </c>
      <c r="C39" s="466">
        <f>C40+C41+C42+C43+C44</f>
        <v>3503.7</v>
      </c>
      <c r="D39" s="377">
        <f>D40+D41+D42+D43+D44</f>
        <v>3171.9</v>
      </c>
      <c r="E39" s="379">
        <f t="shared" si="1"/>
        <v>90.53001113108999</v>
      </c>
      <c r="F39" s="379">
        <f t="shared" si="0"/>
        <v>-331.7999999999997</v>
      </c>
    </row>
    <row r="40" spans="1:6" ht="12.75">
      <c r="A40" s="394" t="s">
        <v>143</v>
      </c>
      <c r="B40" s="159" t="s">
        <v>102</v>
      </c>
      <c r="C40" s="529">
        <v>882.7</v>
      </c>
      <c r="D40" s="537">
        <v>794.4</v>
      </c>
      <c r="E40" s="530">
        <f t="shared" si="1"/>
        <v>89.99660133680752</v>
      </c>
      <c r="F40" s="530">
        <f t="shared" si="0"/>
        <v>-88.30000000000007</v>
      </c>
    </row>
    <row r="41" spans="1:6" ht="12.75">
      <c r="A41" s="382" t="s">
        <v>144</v>
      </c>
      <c r="B41" s="163" t="s">
        <v>103</v>
      </c>
      <c r="C41" s="463">
        <v>128</v>
      </c>
      <c r="D41" s="371">
        <v>112.1</v>
      </c>
      <c r="E41" s="445">
        <f t="shared" si="1"/>
        <v>87.578125</v>
      </c>
      <c r="F41" s="445">
        <f t="shared" si="0"/>
        <v>-15.900000000000006</v>
      </c>
    </row>
    <row r="42" spans="1:6" ht="12.75">
      <c r="A42" s="382" t="s">
        <v>118</v>
      </c>
      <c r="B42" s="163" t="s">
        <v>153</v>
      </c>
      <c r="C42" s="463">
        <v>357.4</v>
      </c>
      <c r="D42" s="371">
        <v>215.5</v>
      </c>
      <c r="E42" s="445">
        <f t="shared" si="1"/>
        <v>60.29658645775042</v>
      </c>
      <c r="F42" s="445">
        <f t="shared" si="0"/>
        <v>-141.89999999999998</v>
      </c>
    </row>
    <row r="43" spans="1:6" ht="12.75">
      <c r="A43" s="382" t="s">
        <v>117</v>
      </c>
      <c r="B43" s="163" t="s">
        <v>243</v>
      </c>
      <c r="C43" s="463">
        <v>2135.6</v>
      </c>
      <c r="D43" s="371">
        <v>2049.9</v>
      </c>
      <c r="E43" s="445">
        <f t="shared" si="1"/>
        <v>95.98707623150403</v>
      </c>
      <c r="F43" s="445">
        <f t="shared" si="0"/>
        <v>-85.69999999999982</v>
      </c>
    </row>
    <row r="44" spans="1:6" ht="13.5" thickBot="1">
      <c r="A44" s="383" t="s">
        <v>116</v>
      </c>
      <c r="B44" s="231" t="s">
        <v>104</v>
      </c>
      <c r="C44" s="465">
        <v>0</v>
      </c>
      <c r="D44" s="373">
        <v>0</v>
      </c>
      <c r="E44" s="448">
        <v>0</v>
      </c>
      <c r="F44" s="448">
        <f t="shared" si="0"/>
        <v>0</v>
      </c>
    </row>
    <row r="45" spans="1:6" ht="13.5" thickBot="1">
      <c r="A45" s="222" t="s">
        <v>196</v>
      </c>
      <c r="B45" s="175" t="s">
        <v>105</v>
      </c>
      <c r="C45" s="466">
        <f>C6+C12+C15+C19+C23+C25+C31+C35+C39</f>
        <v>206192.50000000003</v>
      </c>
      <c r="D45" s="377">
        <f>D6+D12+D15+D19+D23+D25+D31+D35+D39</f>
        <v>192491.30000000002</v>
      </c>
      <c r="E45" s="379">
        <f>D45/C45*100</f>
        <v>93.3551414333693</v>
      </c>
      <c r="F45" s="379">
        <f t="shared" si="0"/>
        <v>-13701.200000000012</v>
      </c>
    </row>
    <row r="46" spans="1:6" s="449" customFormat="1" ht="13.5" thickBot="1">
      <c r="A46" s="450" t="s">
        <v>197</v>
      </c>
      <c r="B46" s="199" t="s">
        <v>193</v>
      </c>
      <c r="C46" s="467">
        <v>-53939.4</v>
      </c>
      <c r="D46" s="384">
        <v>-30438.1</v>
      </c>
      <c r="E46" s="386"/>
      <c r="F46" s="386"/>
    </row>
    <row r="47" spans="1:6" ht="13.5">
      <c r="A47" s="358"/>
      <c r="B47" s="547"/>
      <c r="C47" s="360"/>
      <c r="D47" s="360"/>
      <c r="E47" s="360"/>
      <c r="F47" s="360"/>
    </row>
    <row r="48" spans="1:7" ht="12.75">
      <c r="A48" s="744" t="s">
        <v>280</v>
      </c>
      <c r="B48" s="744"/>
      <c r="C48" s="744"/>
      <c r="D48" s="744"/>
      <c r="E48" s="545"/>
      <c r="F48" s="545"/>
      <c r="G48" s="542"/>
    </row>
    <row r="49" spans="1:7" ht="12.75" customHeight="1">
      <c r="A49" s="744" t="s">
        <v>281</v>
      </c>
      <c r="B49" s="744"/>
      <c r="C49" s="744"/>
      <c r="D49" s="744"/>
      <c r="E49" s="745" t="s">
        <v>223</v>
      </c>
      <c r="F49" s="745"/>
      <c r="G49" s="543"/>
    </row>
    <row r="50" spans="1:7" ht="15.75" customHeight="1">
      <c r="A50" s="544"/>
      <c r="B50" s="544"/>
      <c r="C50" s="544"/>
      <c r="D50" s="544"/>
      <c r="E50" s="546"/>
      <c r="F50" s="546"/>
      <c r="G50" s="543"/>
    </row>
    <row r="51" spans="1:6" ht="13.5">
      <c r="A51" s="743" t="s">
        <v>242</v>
      </c>
      <c r="B51" s="743"/>
      <c r="C51" s="153"/>
      <c r="D51" s="153"/>
      <c r="E51" s="360"/>
      <c r="F51" s="360"/>
    </row>
    <row r="52" spans="1:6" ht="13.5">
      <c r="A52" s="743" t="s">
        <v>282</v>
      </c>
      <c r="B52" s="743"/>
      <c r="C52" s="360"/>
      <c r="D52" s="360"/>
      <c r="E52" s="360"/>
      <c r="F52" s="360"/>
    </row>
    <row r="53" spans="1:6" ht="12.75">
      <c r="A53" s="358"/>
      <c r="B53" s="204"/>
      <c r="C53" s="360"/>
      <c r="D53" s="360"/>
      <c r="E53" s="360"/>
      <c r="F53" s="360"/>
    </row>
    <row r="54" spans="1:6" ht="12.75">
      <c r="A54" s="358"/>
      <c r="B54" s="177"/>
      <c r="C54" s="153"/>
      <c r="D54" s="153"/>
      <c r="E54" s="360"/>
      <c r="F54" s="360"/>
    </row>
    <row r="55" spans="1:6" ht="12.75">
      <c r="A55" s="358"/>
      <c r="B55" s="177"/>
      <c r="C55" s="153"/>
      <c r="D55" s="153"/>
      <c r="E55" s="360"/>
      <c r="F55" s="360"/>
    </row>
    <row r="56" spans="1:6" ht="12.75">
      <c r="A56" s="358"/>
      <c r="B56" s="177"/>
      <c r="C56" s="153"/>
      <c r="D56" s="153"/>
      <c r="E56" s="360"/>
      <c r="F56" s="360"/>
    </row>
    <row r="57" spans="1:6" ht="12.75">
      <c r="A57" s="358"/>
      <c r="B57" s="204"/>
      <c r="C57" s="397"/>
      <c r="D57" s="360"/>
      <c r="E57" s="360"/>
      <c r="F57" s="360"/>
    </row>
  </sheetData>
  <sheetProtection sheet="1" objects="1" scenarios="1"/>
  <mergeCells count="7">
    <mergeCell ref="A51:B51"/>
    <mergeCell ref="A52:B52"/>
    <mergeCell ref="A2:F2"/>
    <mergeCell ref="A3:F3"/>
    <mergeCell ref="A48:D48"/>
    <mergeCell ref="A49:D49"/>
    <mergeCell ref="E49:F49"/>
  </mergeCells>
  <printOptions/>
  <pageMargins left="0.55" right="0.36" top="1" bottom="0.52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D38" sqref="D3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3.00390625" style="0" customWidth="1"/>
  </cols>
  <sheetData>
    <row r="2" spans="1:6" ht="15">
      <c r="A2" s="739" t="s">
        <v>278</v>
      </c>
      <c r="B2" s="739"/>
      <c r="C2" s="739"/>
      <c r="D2" s="739"/>
      <c r="E2" s="739"/>
      <c r="F2" s="739"/>
    </row>
    <row r="3" spans="1:6" ht="15">
      <c r="A3" s="739" t="s">
        <v>298</v>
      </c>
      <c r="B3" s="739"/>
      <c r="C3" s="739"/>
      <c r="D3" s="739"/>
      <c r="E3" s="739"/>
      <c r="F3" s="739"/>
    </row>
    <row r="4" spans="1:5" ht="13.5" thickBot="1">
      <c r="A4" s="493" t="s">
        <v>276</v>
      </c>
      <c r="B4" s="492"/>
      <c r="C4" s="492"/>
      <c r="D4" s="492"/>
      <c r="E4" s="492"/>
    </row>
    <row r="5" spans="1:6" ht="39" thickBot="1">
      <c r="A5" s="361"/>
      <c r="B5" s="347"/>
      <c r="C5" s="348" t="s">
        <v>220</v>
      </c>
      <c r="D5" s="348" t="s">
        <v>221</v>
      </c>
      <c r="E5" s="348" t="s">
        <v>465</v>
      </c>
      <c r="F5" s="349" t="s">
        <v>277</v>
      </c>
    </row>
    <row r="6" spans="1:6" s="449" customFormat="1" ht="13.5" thickBot="1">
      <c r="A6" s="531" t="s">
        <v>111</v>
      </c>
      <c r="B6" s="146" t="s">
        <v>539</v>
      </c>
      <c r="C6" s="466">
        <f>C7+C8+C9+C11+C10</f>
        <v>35336.200000000004</v>
      </c>
      <c r="D6" s="377">
        <f>D7+D8+D9+D11+D10</f>
        <v>37927.9</v>
      </c>
      <c r="E6" s="379">
        <f>D6/C6*100</f>
        <v>107.3344049445045</v>
      </c>
      <c r="F6" s="379">
        <f aca="true" t="shared" si="0" ref="F6:F45">D6-C6</f>
        <v>2591.699999999997</v>
      </c>
    </row>
    <row r="7" spans="1:6" ht="12.75">
      <c r="A7" s="394" t="s">
        <v>185</v>
      </c>
      <c r="B7" s="528" t="s">
        <v>186</v>
      </c>
      <c r="C7" s="529">
        <v>470</v>
      </c>
      <c r="D7" s="537">
        <v>423.4</v>
      </c>
      <c r="E7" s="549">
        <f>D7/C7*100</f>
        <v>90.08510638297872</v>
      </c>
      <c r="F7" s="530">
        <f t="shared" si="0"/>
        <v>-46.60000000000002</v>
      </c>
    </row>
    <row r="8" spans="1:6" ht="25.5">
      <c r="A8" s="382" t="s">
        <v>112</v>
      </c>
      <c r="B8" s="444" t="s">
        <v>541</v>
      </c>
      <c r="C8" s="463">
        <v>719.8</v>
      </c>
      <c r="D8" s="371">
        <v>700</v>
      </c>
      <c r="E8" s="371">
        <f>D8/C8*100</f>
        <v>97.2492358988608</v>
      </c>
      <c r="F8" s="445">
        <f t="shared" si="0"/>
        <v>-19.799999999999955</v>
      </c>
    </row>
    <row r="9" spans="1:6" ht="12.75">
      <c r="A9" s="382" t="s">
        <v>113</v>
      </c>
      <c r="B9" s="444" t="s">
        <v>542</v>
      </c>
      <c r="C9" s="463">
        <v>34122</v>
      </c>
      <c r="D9" s="371">
        <v>36780.1</v>
      </c>
      <c r="E9" s="371">
        <f>D9/C9*100</f>
        <v>107.78998886348982</v>
      </c>
      <c r="F9" s="445">
        <f t="shared" si="0"/>
        <v>2658.0999999999985</v>
      </c>
    </row>
    <row r="10" spans="1:6" ht="12.75">
      <c r="A10" s="461" t="s">
        <v>253</v>
      </c>
      <c r="B10" s="415" t="s">
        <v>254</v>
      </c>
      <c r="C10" s="464">
        <v>24.4</v>
      </c>
      <c r="D10" s="469">
        <v>24.4</v>
      </c>
      <c r="E10" s="469">
        <f>D10/C10*100</f>
        <v>100</v>
      </c>
      <c r="F10" s="550">
        <f t="shared" si="0"/>
        <v>0</v>
      </c>
    </row>
    <row r="11" spans="1:6" ht="13.5" thickBot="1">
      <c r="A11" s="382" t="s">
        <v>115</v>
      </c>
      <c r="B11" s="444" t="s">
        <v>109</v>
      </c>
      <c r="C11" s="463">
        <v>0</v>
      </c>
      <c r="D11" s="371">
        <v>0</v>
      </c>
      <c r="E11" s="373">
        <v>0</v>
      </c>
      <c r="F11" s="445">
        <f t="shared" si="0"/>
        <v>0</v>
      </c>
    </row>
    <row r="12" spans="1:6" s="449" customFormat="1" ht="26.25" thickBot="1">
      <c r="A12" s="531" t="s">
        <v>119</v>
      </c>
      <c r="B12" s="146" t="s">
        <v>540</v>
      </c>
      <c r="C12" s="466">
        <f>C13+C14</f>
        <v>1814.6999999999998</v>
      </c>
      <c r="D12" s="377">
        <f>D13+D14</f>
        <v>1924.1</v>
      </c>
      <c r="E12" s="379">
        <f>D12/C12*100</f>
        <v>106.0285446630297</v>
      </c>
      <c r="F12" s="379">
        <f t="shared" si="0"/>
        <v>109.40000000000009</v>
      </c>
    </row>
    <row r="13" spans="1:6" ht="12.75">
      <c r="A13" s="394" t="s">
        <v>120</v>
      </c>
      <c r="B13" s="528" t="s">
        <v>544</v>
      </c>
      <c r="C13" s="529">
        <v>1151.8</v>
      </c>
      <c r="D13" s="537">
        <v>1225.8</v>
      </c>
      <c r="E13" s="530">
        <f>D13/C13*100</f>
        <v>106.42472651501997</v>
      </c>
      <c r="F13" s="530">
        <f t="shared" si="0"/>
        <v>74</v>
      </c>
    </row>
    <row r="14" spans="1:6" ht="13.5" thickBot="1">
      <c r="A14" s="383" t="s">
        <v>189</v>
      </c>
      <c r="B14" s="447" t="s">
        <v>190</v>
      </c>
      <c r="C14" s="465">
        <v>662.9</v>
      </c>
      <c r="D14" s="373">
        <v>698.3</v>
      </c>
      <c r="E14" s="448">
        <f>D14/C14*100</f>
        <v>105.34017197163976</v>
      </c>
      <c r="F14" s="448">
        <f t="shared" si="0"/>
        <v>35.39999999999998</v>
      </c>
    </row>
    <row r="15" spans="1:6" s="449" customFormat="1" ht="13.5" thickBot="1">
      <c r="A15" s="531" t="s">
        <v>121</v>
      </c>
      <c r="B15" s="146" t="s">
        <v>158</v>
      </c>
      <c r="C15" s="466">
        <f>C16+C17+C18</f>
        <v>2656.4</v>
      </c>
      <c r="D15" s="377">
        <f>D16+D17+D18</f>
        <v>2656.4</v>
      </c>
      <c r="E15" s="379">
        <f>D15/C15*100</f>
        <v>100</v>
      </c>
      <c r="F15" s="379">
        <f t="shared" si="0"/>
        <v>0</v>
      </c>
    </row>
    <row r="16" spans="1:6" ht="12.75">
      <c r="A16" s="394" t="s">
        <v>191</v>
      </c>
      <c r="B16" s="159" t="s">
        <v>192</v>
      </c>
      <c r="C16" s="529">
        <v>0</v>
      </c>
      <c r="D16" s="537">
        <v>0</v>
      </c>
      <c r="E16" s="530">
        <v>0</v>
      </c>
      <c r="F16" s="530">
        <f t="shared" si="0"/>
        <v>0</v>
      </c>
    </row>
    <row r="17" spans="1:6" ht="12.75">
      <c r="A17" s="382" t="s">
        <v>122</v>
      </c>
      <c r="B17" s="163" t="s">
        <v>100</v>
      </c>
      <c r="C17" s="463">
        <v>2656.4</v>
      </c>
      <c r="D17" s="371">
        <v>2656.4</v>
      </c>
      <c r="E17" s="445">
        <f>D17/C17*100</f>
        <v>100</v>
      </c>
      <c r="F17" s="445">
        <f t="shared" si="0"/>
        <v>0</v>
      </c>
    </row>
    <row r="18" spans="1:6" ht="13.5" thickBot="1">
      <c r="A18" s="383" t="s">
        <v>123</v>
      </c>
      <c r="B18" s="231" t="s">
        <v>101</v>
      </c>
      <c r="C18" s="465">
        <v>0</v>
      </c>
      <c r="D18" s="373">
        <v>0</v>
      </c>
      <c r="E18" s="448">
        <v>0</v>
      </c>
      <c r="F18" s="448">
        <f t="shared" si="0"/>
        <v>0</v>
      </c>
    </row>
    <row r="19" spans="1:6" s="449" customFormat="1" ht="13.5" thickBot="1">
      <c r="A19" s="531" t="s">
        <v>124</v>
      </c>
      <c r="B19" s="146" t="s">
        <v>456</v>
      </c>
      <c r="C19" s="466">
        <f>C20+C21+C22</f>
        <v>28843.2</v>
      </c>
      <c r="D19" s="377">
        <f>D20+D21+D22</f>
        <v>28376.800000000003</v>
      </c>
      <c r="E19" s="379">
        <f aca="true" t="shared" si="1" ref="E19:E43">D19/C19*100</f>
        <v>98.38298108392966</v>
      </c>
      <c r="F19" s="379">
        <f t="shared" si="0"/>
        <v>-466.3999999999978</v>
      </c>
    </row>
    <row r="20" spans="1:6" ht="12.75">
      <c r="A20" s="394" t="s">
        <v>125</v>
      </c>
      <c r="B20" s="528" t="s">
        <v>545</v>
      </c>
      <c r="C20" s="529">
        <v>1166.7</v>
      </c>
      <c r="D20" s="529">
        <v>1040.4</v>
      </c>
      <c r="E20" s="549">
        <f t="shared" si="1"/>
        <v>89.1745950115711</v>
      </c>
      <c r="F20" s="530">
        <f t="shared" si="0"/>
        <v>-126.29999999999995</v>
      </c>
    </row>
    <row r="21" spans="1:6" ht="12.75">
      <c r="A21" s="382" t="s">
        <v>126</v>
      </c>
      <c r="B21" s="444" t="s">
        <v>546</v>
      </c>
      <c r="C21" s="463">
        <v>25360.5</v>
      </c>
      <c r="D21" s="463">
        <v>27271.4</v>
      </c>
      <c r="E21" s="371">
        <f t="shared" si="1"/>
        <v>107.53494607756157</v>
      </c>
      <c r="F21" s="445">
        <f t="shared" si="0"/>
        <v>1910.9000000000015</v>
      </c>
    </row>
    <row r="22" spans="1:6" ht="26.25" thickBot="1">
      <c r="A22" s="485" t="s">
        <v>127</v>
      </c>
      <c r="B22" s="527" t="s">
        <v>91</v>
      </c>
      <c r="C22" s="486">
        <v>2316</v>
      </c>
      <c r="D22" s="486">
        <v>65</v>
      </c>
      <c r="E22" s="373">
        <f t="shared" si="1"/>
        <v>2.806563039723662</v>
      </c>
      <c r="F22" s="488">
        <f t="shared" si="0"/>
        <v>-2251</v>
      </c>
    </row>
    <row r="23" spans="1:6" s="449" customFormat="1" ht="13.5" thickBot="1">
      <c r="A23" s="531" t="s">
        <v>128</v>
      </c>
      <c r="B23" s="175" t="s">
        <v>503</v>
      </c>
      <c r="C23" s="466">
        <f>C24</f>
        <v>53.3</v>
      </c>
      <c r="D23" s="377">
        <f>D24</f>
        <v>39.1</v>
      </c>
      <c r="E23" s="377">
        <f t="shared" si="1"/>
        <v>73.35834896810508</v>
      </c>
      <c r="F23" s="379">
        <f t="shared" si="0"/>
        <v>-14.199999999999996</v>
      </c>
    </row>
    <row r="24" spans="1:6" ht="13.5" thickBot="1">
      <c r="A24" s="532" t="s">
        <v>129</v>
      </c>
      <c r="B24" s="533" t="s">
        <v>110</v>
      </c>
      <c r="C24" s="534">
        <v>53.3</v>
      </c>
      <c r="D24" s="535">
        <v>39.1</v>
      </c>
      <c r="E24" s="535">
        <f t="shared" si="1"/>
        <v>73.35834896810508</v>
      </c>
      <c r="F24" s="536">
        <f t="shared" si="0"/>
        <v>-14.199999999999996</v>
      </c>
    </row>
    <row r="25" spans="1:6" s="449" customFormat="1" ht="13.5" thickBot="1">
      <c r="A25" s="531" t="s">
        <v>130</v>
      </c>
      <c r="B25" s="175" t="s">
        <v>457</v>
      </c>
      <c r="C25" s="466">
        <f>C26+C27+C28+C29+C30</f>
        <v>69955.2</v>
      </c>
      <c r="D25" s="377">
        <f>D26+D27+D28+D29+D30</f>
        <v>74680.3</v>
      </c>
      <c r="E25" s="377">
        <f t="shared" si="1"/>
        <v>106.7544657152006</v>
      </c>
      <c r="F25" s="379">
        <f t="shared" si="0"/>
        <v>4725.100000000006</v>
      </c>
    </row>
    <row r="26" spans="1:6" ht="12.75">
      <c r="A26" s="394" t="s">
        <v>131</v>
      </c>
      <c r="B26" s="159" t="s">
        <v>92</v>
      </c>
      <c r="C26" s="529">
        <v>30867.1</v>
      </c>
      <c r="D26" s="537">
        <v>34108</v>
      </c>
      <c r="E26" s="530">
        <f t="shared" si="1"/>
        <v>110.49952862432816</v>
      </c>
      <c r="F26" s="530">
        <f t="shared" si="0"/>
        <v>3240.9000000000015</v>
      </c>
    </row>
    <row r="27" spans="1:6" ht="12.75">
      <c r="A27" s="382" t="s">
        <v>132</v>
      </c>
      <c r="B27" s="163" t="s">
        <v>93</v>
      </c>
      <c r="C27" s="463">
        <v>29683.4</v>
      </c>
      <c r="D27" s="371">
        <v>30612.6</v>
      </c>
      <c r="E27" s="445">
        <f t="shared" si="1"/>
        <v>103.13036916256225</v>
      </c>
      <c r="F27" s="445">
        <f t="shared" si="0"/>
        <v>929.1999999999971</v>
      </c>
    </row>
    <row r="28" spans="1:6" ht="12.75">
      <c r="A28" s="382" t="s">
        <v>133</v>
      </c>
      <c r="B28" s="163" t="s">
        <v>94</v>
      </c>
      <c r="C28" s="463">
        <v>406.7</v>
      </c>
      <c r="D28" s="371">
        <v>423.8</v>
      </c>
      <c r="E28" s="445">
        <f t="shared" si="1"/>
        <v>104.20457339562333</v>
      </c>
      <c r="F28" s="445">
        <f t="shared" si="0"/>
        <v>17.100000000000023</v>
      </c>
    </row>
    <row r="29" spans="1:6" ht="12.75">
      <c r="A29" s="382" t="s">
        <v>134</v>
      </c>
      <c r="B29" s="163" t="s">
        <v>95</v>
      </c>
      <c r="C29" s="463">
        <v>1475.6</v>
      </c>
      <c r="D29" s="371">
        <v>1440.4</v>
      </c>
      <c r="E29" s="445">
        <f t="shared" si="1"/>
        <v>97.6145296828409</v>
      </c>
      <c r="F29" s="445">
        <f t="shared" si="0"/>
        <v>-35.19999999999982</v>
      </c>
    </row>
    <row r="30" spans="1:6" ht="13.5" thickBot="1">
      <c r="A30" s="383" t="s">
        <v>135</v>
      </c>
      <c r="B30" s="231" t="s">
        <v>107</v>
      </c>
      <c r="C30" s="465">
        <v>7522.4</v>
      </c>
      <c r="D30" s="373">
        <v>8095.5</v>
      </c>
      <c r="E30" s="448">
        <f t="shared" si="1"/>
        <v>107.61857917685846</v>
      </c>
      <c r="F30" s="448">
        <f t="shared" si="0"/>
        <v>573.1000000000004</v>
      </c>
    </row>
    <row r="31" spans="1:6" s="449" customFormat="1" ht="13.5" thickBot="1">
      <c r="A31" s="531" t="s">
        <v>136</v>
      </c>
      <c r="B31" s="175" t="s">
        <v>467</v>
      </c>
      <c r="C31" s="466">
        <f>C32+C33+C34</f>
        <v>22347</v>
      </c>
      <c r="D31" s="377">
        <f>D32+D33+D34</f>
        <v>22853.1</v>
      </c>
      <c r="E31" s="379">
        <f t="shared" si="1"/>
        <v>102.26473352127803</v>
      </c>
      <c r="F31" s="379">
        <f t="shared" si="0"/>
        <v>506.09999999999854</v>
      </c>
    </row>
    <row r="32" spans="1:6" ht="12.75">
      <c r="A32" s="394" t="s">
        <v>137</v>
      </c>
      <c r="B32" s="159" t="s">
        <v>106</v>
      </c>
      <c r="C32" s="529">
        <v>20582</v>
      </c>
      <c r="D32" s="537">
        <v>21088.1</v>
      </c>
      <c r="E32" s="530">
        <f t="shared" si="1"/>
        <v>102.45894470896899</v>
      </c>
      <c r="F32" s="530">
        <f t="shared" si="0"/>
        <v>506.09999999999854</v>
      </c>
    </row>
    <row r="33" spans="1:6" ht="12.75">
      <c r="A33" s="382" t="s">
        <v>138</v>
      </c>
      <c r="B33" s="163" t="s">
        <v>96</v>
      </c>
      <c r="C33" s="463">
        <v>1482.5</v>
      </c>
      <c r="D33" s="371">
        <v>1482.5</v>
      </c>
      <c r="E33" s="445">
        <f t="shared" si="1"/>
        <v>100</v>
      </c>
      <c r="F33" s="445">
        <f t="shared" si="0"/>
        <v>0</v>
      </c>
    </row>
    <row r="34" spans="1:6" ht="13.5" thickBot="1">
      <c r="A34" s="485" t="s">
        <v>139</v>
      </c>
      <c r="B34" s="182" t="s">
        <v>97</v>
      </c>
      <c r="C34" s="486">
        <v>282.5</v>
      </c>
      <c r="D34" s="487">
        <v>282.5</v>
      </c>
      <c r="E34" s="488">
        <f t="shared" si="1"/>
        <v>100</v>
      </c>
      <c r="F34" s="488">
        <f t="shared" si="0"/>
        <v>0</v>
      </c>
    </row>
    <row r="35" spans="1:6" s="449" customFormat="1" ht="13.5" thickBot="1">
      <c r="A35" s="540" t="s">
        <v>169</v>
      </c>
      <c r="B35" s="541" t="s">
        <v>152</v>
      </c>
      <c r="C35" s="466">
        <f>C36+C37+C38</f>
        <v>42142.600000000006</v>
      </c>
      <c r="D35" s="377">
        <f>D36+D37+D38</f>
        <v>44253.2</v>
      </c>
      <c r="E35" s="377">
        <f t="shared" si="1"/>
        <v>105.0082339485461</v>
      </c>
      <c r="F35" s="379">
        <f t="shared" si="0"/>
        <v>2110.5999999999913</v>
      </c>
    </row>
    <row r="36" spans="1:6" ht="12.75">
      <c r="A36" s="538" t="s">
        <v>140</v>
      </c>
      <c r="B36" s="539" t="s">
        <v>98</v>
      </c>
      <c r="C36" s="529">
        <v>39807.8</v>
      </c>
      <c r="D36" s="537">
        <v>41690.7</v>
      </c>
      <c r="E36" s="549">
        <f t="shared" si="1"/>
        <v>104.72997754208973</v>
      </c>
      <c r="F36" s="530">
        <f t="shared" si="0"/>
        <v>1882.8999999999942</v>
      </c>
    </row>
    <row r="37" spans="1:6" ht="12.75">
      <c r="A37" s="489" t="s">
        <v>141</v>
      </c>
      <c r="B37" s="490" t="s">
        <v>99</v>
      </c>
      <c r="C37" s="463">
        <v>1442.4</v>
      </c>
      <c r="D37" s="371">
        <v>1577.5</v>
      </c>
      <c r="E37" s="371">
        <f t="shared" si="1"/>
        <v>109.3663338879645</v>
      </c>
      <c r="F37" s="445">
        <f t="shared" si="0"/>
        <v>135.0999999999999</v>
      </c>
    </row>
    <row r="38" spans="1:6" ht="13.5" thickBot="1">
      <c r="A38" s="491" t="s">
        <v>262</v>
      </c>
      <c r="B38" s="477" t="s">
        <v>263</v>
      </c>
      <c r="C38" s="551">
        <v>892.4</v>
      </c>
      <c r="D38" s="299">
        <v>985</v>
      </c>
      <c r="E38" s="299">
        <f t="shared" si="1"/>
        <v>110.37651277454057</v>
      </c>
      <c r="F38" s="548">
        <f t="shared" si="0"/>
        <v>92.60000000000002</v>
      </c>
    </row>
    <row r="39" spans="1:6" s="449" customFormat="1" ht="13.5" thickBot="1">
      <c r="A39" s="531" t="s">
        <v>142</v>
      </c>
      <c r="B39" s="175" t="s">
        <v>458</v>
      </c>
      <c r="C39" s="466">
        <f>C40+C41+C42+C43+C44</f>
        <v>3503.7</v>
      </c>
      <c r="D39" s="377">
        <f>D40+D41+D42+D43+D44</f>
        <v>3534.1</v>
      </c>
      <c r="E39" s="379">
        <f t="shared" si="1"/>
        <v>100.86765419413763</v>
      </c>
      <c r="F39" s="379">
        <f t="shared" si="0"/>
        <v>30.40000000000009</v>
      </c>
    </row>
    <row r="40" spans="1:6" ht="12.75">
      <c r="A40" s="394" t="s">
        <v>143</v>
      </c>
      <c r="B40" s="159" t="s">
        <v>102</v>
      </c>
      <c r="C40" s="529">
        <v>882.7</v>
      </c>
      <c r="D40" s="537">
        <v>904.6</v>
      </c>
      <c r="E40" s="530">
        <f t="shared" si="1"/>
        <v>102.48102413050866</v>
      </c>
      <c r="F40" s="530">
        <f t="shared" si="0"/>
        <v>21.899999999999977</v>
      </c>
    </row>
    <row r="41" spans="1:6" ht="12.75">
      <c r="A41" s="382" t="s">
        <v>144</v>
      </c>
      <c r="B41" s="163" t="s">
        <v>103</v>
      </c>
      <c r="C41" s="463">
        <v>128</v>
      </c>
      <c r="D41" s="371">
        <v>127</v>
      </c>
      <c r="E41" s="445">
        <f t="shared" si="1"/>
        <v>99.21875</v>
      </c>
      <c r="F41" s="445">
        <f t="shared" si="0"/>
        <v>-1</v>
      </c>
    </row>
    <row r="42" spans="1:6" ht="12.75">
      <c r="A42" s="382" t="s">
        <v>118</v>
      </c>
      <c r="B42" s="163" t="s">
        <v>153</v>
      </c>
      <c r="C42" s="463">
        <v>357.4</v>
      </c>
      <c r="D42" s="371">
        <v>223.9</v>
      </c>
      <c r="E42" s="445">
        <f t="shared" si="1"/>
        <v>62.646894236149976</v>
      </c>
      <c r="F42" s="445">
        <f t="shared" si="0"/>
        <v>-133.49999999999997</v>
      </c>
    </row>
    <row r="43" spans="1:6" ht="12.75">
      <c r="A43" s="382" t="s">
        <v>117</v>
      </c>
      <c r="B43" s="163" t="s">
        <v>243</v>
      </c>
      <c r="C43" s="463">
        <v>2135.6</v>
      </c>
      <c r="D43" s="371">
        <v>2278.6</v>
      </c>
      <c r="E43" s="445">
        <f t="shared" si="1"/>
        <v>106.69601048885559</v>
      </c>
      <c r="F43" s="445">
        <f t="shared" si="0"/>
        <v>143</v>
      </c>
    </row>
    <row r="44" spans="1:6" ht="13.5" thickBot="1">
      <c r="A44" s="383" t="s">
        <v>116</v>
      </c>
      <c r="B44" s="231" t="s">
        <v>104</v>
      </c>
      <c r="C44" s="465">
        <v>0</v>
      </c>
      <c r="D44" s="373">
        <v>0</v>
      </c>
      <c r="E44" s="448">
        <v>0</v>
      </c>
      <c r="F44" s="448">
        <f t="shared" si="0"/>
        <v>0</v>
      </c>
    </row>
    <row r="45" spans="1:6" ht="13.5" thickBot="1">
      <c r="A45" s="222" t="s">
        <v>196</v>
      </c>
      <c r="B45" s="175" t="s">
        <v>105</v>
      </c>
      <c r="C45" s="466">
        <f>C6+C12+C15+C19+C23+C25+C31+C35+C39</f>
        <v>206652.30000000002</v>
      </c>
      <c r="D45" s="377">
        <f>D6+D12+D15+D19+D23+D25+D31+D35+D39</f>
        <v>216245.00000000003</v>
      </c>
      <c r="E45" s="379">
        <f>D45/C45*100</f>
        <v>104.641951722773</v>
      </c>
      <c r="F45" s="379">
        <f t="shared" si="0"/>
        <v>9592.700000000012</v>
      </c>
    </row>
    <row r="46" spans="1:6" s="449" customFormat="1" ht="13.5" thickBot="1">
      <c r="A46" s="450" t="s">
        <v>197</v>
      </c>
      <c r="B46" s="199" t="s">
        <v>193</v>
      </c>
      <c r="C46" s="467">
        <v>-53939.4</v>
      </c>
      <c r="D46" s="384">
        <v>-30438.1</v>
      </c>
      <c r="E46" s="386"/>
      <c r="F46" s="386"/>
    </row>
    <row r="47" spans="1:6" ht="13.5">
      <c r="A47" s="358"/>
      <c r="B47" s="547"/>
      <c r="C47" s="360"/>
      <c r="D47" s="360"/>
      <c r="E47" s="360"/>
      <c r="F47" s="360"/>
    </row>
    <row r="48" spans="1:7" ht="12.75">
      <c r="A48" s="744" t="s">
        <v>280</v>
      </c>
      <c r="B48" s="744"/>
      <c r="C48" s="744"/>
      <c r="D48" s="744"/>
      <c r="E48" s="545"/>
      <c r="F48" s="545"/>
      <c r="G48" s="542"/>
    </row>
    <row r="49" spans="1:7" ht="12.75" customHeight="1">
      <c r="A49" s="744" t="s">
        <v>281</v>
      </c>
      <c r="B49" s="744"/>
      <c r="C49" s="744"/>
      <c r="D49" s="744"/>
      <c r="E49" s="745" t="s">
        <v>223</v>
      </c>
      <c r="F49" s="745"/>
      <c r="G49" s="543"/>
    </row>
    <row r="50" spans="1:7" ht="15.75" customHeight="1">
      <c r="A50" s="544"/>
      <c r="B50" s="544"/>
      <c r="C50" s="544"/>
      <c r="D50" s="544"/>
      <c r="E50" s="546"/>
      <c r="F50" s="546"/>
      <c r="G50" s="543"/>
    </row>
    <row r="51" spans="1:6" ht="13.5">
      <c r="A51" s="743" t="s">
        <v>242</v>
      </c>
      <c r="B51" s="743"/>
      <c r="C51" s="153"/>
      <c r="D51" s="153"/>
      <c r="E51" s="360"/>
      <c r="F51" s="360"/>
    </row>
    <row r="52" spans="1:6" ht="13.5">
      <c r="A52" s="743" t="s">
        <v>282</v>
      </c>
      <c r="B52" s="743"/>
      <c r="C52" s="360"/>
      <c r="D52" s="360"/>
      <c r="E52" s="360"/>
      <c r="F52" s="360"/>
    </row>
    <row r="53" spans="1:6" ht="12.75">
      <c r="A53" s="358"/>
      <c r="B53" s="204"/>
      <c r="C53" s="360"/>
      <c r="D53" s="360"/>
      <c r="E53" s="360"/>
      <c r="F53" s="360"/>
    </row>
    <row r="54" spans="1:6" ht="12.75">
      <c r="A54" s="358"/>
      <c r="B54" s="177"/>
      <c r="C54" s="153"/>
      <c r="D54" s="153"/>
      <c r="E54" s="360"/>
      <c r="F54" s="360"/>
    </row>
    <row r="55" spans="1:6" ht="12.75">
      <c r="A55" s="358"/>
      <c r="B55" s="177"/>
      <c r="C55" s="153"/>
      <c r="D55" s="153"/>
      <c r="E55" s="360"/>
      <c r="F55" s="360"/>
    </row>
    <row r="56" spans="1:6" ht="12.75">
      <c r="A56" s="358"/>
      <c r="B56" s="177"/>
      <c r="C56" s="153"/>
      <c r="D56" s="153"/>
      <c r="E56" s="360"/>
      <c r="F56" s="360"/>
    </row>
    <row r="57" spans="1:6" ht="12.75">
      <c r="A57" s="358"/>
      <c r="B57" s="204"/>
      <c r="C57" s="397"/>
      <c r="D57" s="360"/>
      <c r="E57" s="360"/>
      <c r="F57" s="360"/>
    </row>
  </sheetData>
  <sheetProtection/>
  <mergeCells count="7">
    <mergeCell ref="A51:B51"/>
    <mergeCell ref="A52:B52"/>
    <mergeCell ref="A2:F2"/>
    <mergeCell ref="A3:F3"/>
    <mergeCell ref="A48:D48"/>
    <mergeCell ref="A49:D49"/>
    <mergeCell ref="E49:F49"/>
  </mergeCells>
  <printOptions/>
  <pageMargins left="0.55" right="0.36" top="1" bottom="0.52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41">
      <selection activeCell="D38" sqref="D3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3.00390625" style="0" customWidth="1"/>
  </cols>
  <sheetData>
    <row r="2" spans="1:6" ht="15">
      <c r="A2" s="739" t="s">
        <v>278</v>
      </c>
      <c r="B2" s="739"/>
      <c r="C2" s="739"/>
      <c r="D2" s="739"/>
      <c r="E2" s="739"/>
      <c r="F2" s="739"/>
    </row>
    <row r="3" spans="1:6" ht="15">
      <c r="A3" s="739" t="s">
        <v>298</v>
      </c>
      <c r="B3" s="739"/>
      <c r="C3" s="739"/>
      <c r="D3" s="739"/>
      <c r="E3" s="739"/>
      <c r="F3" s="739"/>
    </row>
    <row r="4" spans="1:5" ht="13.5" thickBot="1">
      <c r="A4" s="493" t="s">
        <v>276</v>
      </c>
      <c r="B4" s="492"/>
      <c r="C4" s="492"/>
      <c r="D4" s="492"/>
      <c r="E4" s="492"/>
    </row>
    <row r="5" spans="1:6" ht="39" thickBot="1">
      <c r="A5" s="361"/>
      <c r="B5" s="347"/>
      <c r="C5" s="348" t="s">
        <v>220</v>
      </c>
      <c r="D5" s="348" t="s">
        <v>221</v>
      </c>
      <c r="E5" s="348" t="s">
        <v>465</v>
      </c>
      <c r="F5" s="349" t="s">
        <v>277</v>
      </c>
    </row>
    <row r="6" spans="1:6" s="449" customFormat="1" ht="13.5" thickBot="1">
      <c r="A6" s="531" t="s">
        <v>111</v>
      </c>
      <c r="B6" s="146" t="s">
        <v>539</v>
      </c>
      <c r="C6" s="466">
        <f>C7+C8+C9+C11+C10</f>
        <v>40023.3</v>
      </c>
      <c r="D6" s="377">
        <f>D7+D8+D9+D11+D10</f>
        <v>37927.5</v>
      </c>
      <c r="E6" s="379">
        <f>D6/C6*100</f>
        <v>94.76355023198985</v>
      </c>
      <c r="F6" s="379">
        <f aca="true" t="shared" si="0" ref="F6:F45">D6-C6</f>
        <v>-2095.800000000003</v>
      </c>
    </row>
    <row r="7" spans="1:6" ht="12.75">
      <c r="A7" s="394" t="s">
        <v>185</v>
      </c>
      <c r="B7" s="528" t="s">
        <v>186</v>
      </c>
      <c r="C7" s="529">
        <v>470</v>
      </c>
      <c r="D7" s="537">
        <v>423.4</v>
      </c>
      <c r="E7" s="549">
        <f>D7/C7*100</f>
        <v>90.08510638297872</v>
      </c>
      <c r="F7" s="530">
        <f t="shared" si="0"/>
        <v>-46.60000000000002</v>
      </c>
    </row>
    <row r="8" spans="1:6" ht="25.5">
      <c r="A8" s="382" t="s">
        <v>112</v>
      </c>
      <c r="B8" s="444" t="s">
        <v>541</v>
      </c>
      <c r="C8" s="463">
        <v>719.8</v>
      </c>
      <c r="D8" s="371">
        <v>700</v>
      </c>
      <c r="E8" s="371">
        <f>D8/C8*100</f>
        <v>97.2492358988608</v>
      </c>
      <c r="F8" s="445">
        <f t="shared" si="0"/>
        <v>-19.799999999999955</v>
      </c>
    </row>
    <row r="9" spans="1:6" ht="12.75">
      <c r="A9" s="382" t="s">
        <v>113</v>
      </c>
      <c r="B9" s="444" t="s">
        <v>542</v>
      </c>
      <c r="C9" s="463">
        <v>38809.1</v>
      </c>
      <c r="D9" s="371">
        <v>36779.7</v>
      </c>
      <c r="E9" s="371">
        <f>D9/C9*100</f>
        <v>94.77081406165048</v>
      </c>
      <c r="F9" s="445">
        <f t="shared" si="0"/>
        <v>-2029.4000000000015</v>
      </c>
    </row>
    <row r="10" spans="1:6" ht="12.75">
      <c r="A10" s="461" t="s">
        <v>253</v>
      </c>
      <c r="B10" s="415" t="s">
        <v>254</v>
      </c>
      <c r="C10" s="464">
        <v>24.4</v>
      </c>
      <c r="D10" s="469">
        <v>24.4</v>
      </c>
      <c r="E10" s="469">
        <f>D10/C10*100</f>
        <v>100</v>
      </c>
      <c r="F10" s="550">
        <f t="shared" si="0"/>
        <v>0</v>
      </c>
    </row>
    <row r="11" spans="1:6" ht="13.5" thickBot="1">
      <c r="A11" s="382" t="s">
        <v>115</v>
      </c>
      <c r="B11" s="444" t="s">
        <v>109</v>
      </c>
      <c r="C11" s="463">
        <v>0</v>
      </c>
      <c r="D11" s="371">
        <v>0</v>
      </c>
      <c r="E11" s="373">
        <v>0</v>
      </c>
      <c r="F11" s="445">
        <f t="shared" si="0"/>
        <v>0</v>
      </c>
    </row>
    <row r="12" spans="1:6" s="449" customFormat="1" ht="26.25" thickBot="1">
      <c r="A12" s="531" t="s">
        <v>119</v>
      </c>
      <c r="B12" s="146" t="s">
        <v>540</v>
      </c>
      <c r="C12" s="466">
        <f>C13+C14</f>
        <v>1973.6</v>
      </c>
      <c r="D12" s="377">
        <f>D13+D14</f>
        <v>1924.1</v>
      </c>
      <c r="E12" s="379">
        <f>D12/C12*100</f>
        <v>97.49189298743413</v>
      </c>
      <c r="F12" s="379">
        <f t="shared" si="0"/>
        <v>-49.5</v>
      </c>
    </row>
    <row r="13" spans="1:6" ht="12.75">
      <c r="A13" s="394" t="s">
        <v>120</v>
      </c>
      <c r="B13" s="528" t="s">
        <v>544</v>
      </c>
      <c r="C13" s="529">
        <v>1230.5</v>
      </c>
      <c r="D13" s="537">
        <v>1225.8</v>
      </c>
      <c r="E13" s="530">
        <f>D13/C13*100</f>
        <v>99.61804144656642</v>
      </c>
      <c r="F13" s="530">
        <f t="shared" si="0"/>
        <v>-4.7000000000000455</v>
      </c>
    </row>
    <row r="14" spans="1:6" ht="13.5" thickBot="1">
      <c r="A14" s="383" t="s">
        <v>189</v>
      </c>
      <c r="B14" s="447" t="s">
        <v>190</v>
      </c>
      <c r="C14" s="465">
        <v>743.1</v>
      </c>
      <c r="D14" s="373">
        <v>698.3</v>
      </c>
      <c r="E14" s="448">
        <f>D14/C14*100</f>
        <v>93.97120172251378</v>
      </c>
      <c r="F14" s="448">
        <f t="shared" si="0"/>
        <v>-44.80000000000007</v>
      </c>
    </row>
    <row r="15" spans="1:6" s="449" customFormat="1" ht="13.5" thickBot="1">
      <c r="A15" s="531" t="s">
        <v>121</v>
      </c>
      <c r="B15" s="146" t="s">
        <v>158</v>
      </c>
      <c r="C15" s="466">
        <f>C16+C17+C18</f>
        <v>2740.5</v>
      </c>
      <c r="D15" s="377">
        <f>D16+D17+D18</f>
        <v>2656.4</v>
      </c>
      <c r="E15" s="379">
        <f>D15/C15*100</f>
        <v>96.93121693121694</v>
      </c>
      <c r="F15" s="379">
        <f t="shared" si="0"/>
        <v>-84.09999999999991</v>
      </c>
    </row>
    <row r="16" spans="1:6" ht="12.75">
      <c r="A16" s="394" t="s">
        <v>191</v>
      </c>
      <c r="B16" s="159" t="s">
        <v>192</v>
      </c>
      <c r="C16" s="529">
        <v>0</v>
      </c>
      <c r="D16" s="537">
        <v>0</v>
      </c>
      <c r="E16" s="530">
        <v>0</v>
      </c>
      <c r="F16" s="530">
        <f t="shared" si="0"/>
        <v>0</v>
      </c>
    </row>
    <row r="17" spans="1:6" ht="12.75">
      <c r="A17" s="382" t="s">
        <v>122</v>
      </c>
      <c r="B17" s="163" t="s">
        <v>100</v>
      </c>
      <c r="C17" s="463">
        <v>2740.5</v>
      </c>
      <c r="D17" s="371">
        <v>2656.4</v>
      </c>
      <c r="E17" s="445">
        <f>D17/C17*100</f>
        <v>96.93121693121694</v>
      </c>
      <c r="F17" s="445">
        <f t="shared" si="0"/>
        <v>-84.09999999999991</v>
      </c>
    </row>
    <row r="18" spans="1:6" ht="13.5" thickBot="1">
      <c r="A18" s="383" t="s">
        <v>123</v>
      </c>
      <c r="B18" s="231" t="s">
        <v>101</v>
      </c>
      <c r="C18" s="465">
        <v>0</v>
      </c>
      <c r="D18" s="373">
        <v>0</v>
      </c>
      <c r="E18" s="448">
        <v>0</v>
      </c>
      <c r="F18" s="448">
        <f t="shared" si="0"/>
        <v>0</v>
      </c>
    </row>
    <row r="19" spans="1:6" s="449" customFormat="1" ht="13.5" thickBot="1">
      <c r="A19" s="531" t="s">
        <v>124</v>
      </c>
      <c r="B19" s="146" t="s">
        <v>456</v>
      </c>
      <c r="C19" s="466">
        <f>C20+C21+C22</f>
        <v>32775.9</v>
      </c>
      <c r="D19" s="377">
        <f>D20+D21+D22</f>
        <v>28376.800000000003</v>
      </c>
      <c r="E19" s="379">
        <f aca="true" t="shared" si="1" ref="E19:E43">D19/C19*100</f>
        <v>86.57824804200648</v>
      </c>
      <c r="F19" s="379">
        <f t="shared" si="0"/>
        <v>-4399.0999999999985</v>
      </c>
    </row>
    <row r="20" spans="1:6" ht="12.75">
      <c r="A20" s="394" t="s">
        <v>125</v>
      </c>
      <c r="B20" s="528" t="s">
        <v>545</v>
      </c>
      <c r="C20" s="529">
        <v>1400</v>
      </c>
      <c r="D20" s="529">
        <v>1040.4</v>
      </c>
      <c r="E20" s="549">
        <f t="shared" si="1"/>
        <v>74.31428571428572</v>
      </c>
      <c r="F20" s="530">
        <f t="shared" si="0"/>
        <v>-359.5999999999999</v>
      </c>
    </row>
    <row r="21" spans="1:6" ht="12.75">
      <c r="A21" s="382" t="s">
        <v>126</v>
      </c>
      <c r="B21" s="444" t="s">
        <v>546</v>
      </c>
      <c r="C21" s="463">
        <v>29551.9</v>
      </c>
      <c r="D21" s="463">
        <v>27271.4</v>
      </c>
      <c r="E21" s="371">
        <f t="shared" si="1"/>
        <v>92.28306809376046</v>
      </c>
      <c r="F21" s="445">
        <f t="shared" si="0"/>
        <v>-2280.5</v>
      </c>
    </row>
    <row r="22" spans="1:6" ht="26.25" thickBot="1">
      <c r="A22" s="485" t="s">
        <v>127</v>
      </c>
      <c r="B22" s="527" t="s">
        <v>91</v>
      </c>
      <c r="C22" s="486">
        <v>1824</v>
      </c>
      <c r="D22" s="486">
        <v>65</v>
      </c>
      <c r="E22" s="373">
        <f t="shared" si="1"/>
        <v>3.56359649122807</v>
      </c>
      <c r="F22" s="488">
        <f t="shared" si="0"/>
        <v>-1759</v>
      </c>
    </row>
    <row r="23" spans="1:6" s="449" customFormat="1" ht="13.5" thickBot="1">
      <c r="A23" s="531" t="s">
        <v>128</v>
      </c>
      <c r="B23" s="175" t="s">
        <v>503</v>
      </c>
      <c r="C23" s="466">
        <f>C24</f>
        <v>60</v>
      </c>
      <c r="D23" s="377">
        <f>D24</f>
        <v>39.1</v>
      </c>
      <c r="E23" s="377">
        <f t="shared" si="1"/>
        <v>65.16666666666667</v>
      </c>
      <c r="F23" s="379">
        <f t="shared" si="0"/>
        <v>-20.9</v>
      </c>
    </row>
    <row r="24" spans="1:6" ht="13.5" thickBot="1">
      <c r="A24" s="532" t="s">
        <v>129</v>
      </c>
      <c r="B24" s="533" t="s">
        <v>110</v>
      </c>
      <c r="C24" s="534">
        <v>60</v>
      </c>
      <c r="D24" s="535">
        <v>39.1</v>
      </c>
      <c r="E24" s="535">
        <f t="shared" si="1"/>
        <v>65.16666666666667</v>
      </c>
      <c r="F24" s="536">
        <f t="shared" si="0"/>
        <v>-20.9</v>
      </c>
    </row>
    <row r="25" spans="1:6" s="449" customFormat="1" ht="13.5" thickBot="1">
      <c r="A25" s="531" t="s">
        <v>130</v>
      </c>
      <c r="B25" s="175" t="s">
        <v>457</v>
      </c>
      <c r="C25" s="466">
        <f>C26+C27+C28+C29+C30</f>
        <v>77862.2</v>
      </c>
      <c r="D25" s="377">
        <f>D26+D27+D28+D29+D30</f>
        <v>74732.7</v>
      </c>
      <c r="E25" s="377">
        <f t="shared" si="1"/>
        <v>95.9807197844397</v>
      </c>
      <c r="F25" s="379">
        <f t="shared" si="0"/>
        <v>-3129.5</v>
      </c>
    </row>
    <row r="26" spans="1:6" ht="12.75">
      <c r="A26" s="394" t="s">
        <v>131</v>
      </c>
      <c r="B26" s="159" t="s">
        <v>92</v>
      </c>
      <c r="C26" s="529">
        <v>34672.3</v>
      </c>
      <c r="D26" s="537">
        <v>34108</v>
      </c>
      <c r="E26" s="530">
        <f t="shared" si="1"/>
        <v>98.37247601110973</v>
      </c>
      <c r="F26" s="530">
        <f t="shared" si="0"/>
        <v>-564.3000000000029</v>
      </c>
    </row>
    <row r="27" spans="1:6" ht="12.75">
      <c r="A27" s="382" t="s">
        <v>132</v>
      </c>
      <c r="B27" s="163" t="s">
        <v>93</v>
      </c>
      <c r="C27" s="463">
        <v>32883.7</v>
      </c>
      <c r="D27" s="371">
        <v>30613</v>
      </c>
      <c r="E27" s="445">
        <f t="shared" si="1"/>
        <v>93.09475515224868</v>
      </c>
      <c r="F27" s="445">
        <f t="shared" si="0"/>
        <v>-2270.699999999997</v>
      </c>
    </row>
    <row r="28" spans="1:6" ht="12.75">
      <c r="A28" s="382" t="s">
        <v>133</v>
      </c>
      <c r="B28" s="163" t="s">
        <v>94</v>
      </c>
      <c r="C28" s="463">
        <v>481</v>
      </c>
      <c r="D28" s="371">
        <v>475.8</v>
      </c>
      <c r="E28" s="445">
        <f t="shared" si="1"/>
        <v>98.91891891891892</v>
      </c>
      <c r="F28" s="445">
        <f t="shared" si="0"/>
        <v>-5.199999999999989</v>
      </c>
    </row>
    <row r="29" spans="1:6" ht="12.75">
      <c r="A29" s="382" t="s">
        <v>134</v>
      </c>
      <c r="B29" s="163" t="s">
        <v>95</v>
      </c>
      <c r="C29" s="463">
        <v>1462.2</v>
      </c>
      <c r="D29" s="371">
        <v>1440.4</v>
      </c>
      <c r="E29" s="445">
        <f t="shared" si="1"/>
        <v>98.50909588291616</v>
      </c>
      <c r="F29" s="445">
        <f t="shared" si="0"/>
        <v>-21.799999999999955</v>
      </c>
    </row>
    <row r="30" spans="1:6" ht="13.5" thickBot="1">
      <c r="A30" s="383" t="s">
        <v>135</v>
      </c>
      <c r="B30" s="231" t="s">
        <v>107</v>
      </c>
      <c r="C30" s="465">
        <v>8363</v>
      </c>
      <c r="D30" s="373">
        <v>8095.5</v>
      </c>
      <c r="E30" s="448">
        <f t="shared" si="1"/>
        <v>96.80138706205908</v>
      </c>
      <c r="F30" s="448">
        <f t="shared" si="0"/>
        <v>-267.5</v>
      </c>
    </row>
    <row r="31" spans="1:6" s="449" customFormat="1" ht="13.5" thickBot="1">
      <c r="A31" s="531" t="s">
        <v>136</v>
      </c>
      <c r="B31" s="175" t="s">
        <v>467</v>
      </c>
      <c r="C31" s="466">
        <f>C32+C33+C34</f>
        <v>25053.1</v>
      </c>
      <c r="D31" s="377">
        <f>D32+D33+D34</f>
        <v>22853.1</v>
      </c>
      <c r="E31" s="379">
        <f t="shared" si="1"/>
        <v>91.2186515840355</v>
      </c>
      <c r="F31" s="379">
        <f t="shared" si="0"/>
        <v>-2200</v>
      </c>
    </row>
    <row r="32" spans="1:6" ht="12.75">
      <c r="A32" s="394" t="s">
        <v>137</v>
      </c>
      <c r="B32" s="159" t="s">
        <v>106</v>
      </c>
      <c r="C32" s="529">
        <v>23252.6</v>
      </c>
      <c r="D32" s="537">
        <v>21088.1</v>
      </c>
      <c r="E32" s="530">
        <f t="shared" si="1"/>
        <v>90.69136354644212</v>
      </c>
      <c r="F32" s="530">
        <f t="shared" si="0"/>
        <v>-2164.5</v>
      </c>
    </row>
    <row r="33" spans="1:6" ht="12.75">
      <c r="A33" s="382" t="s">
        <v>138</v>
      </c>
      <c r="B33" s="163" t="s">
        <v>96</v>
      </c>
      <c r="C33" s="463">
        <v>1482.5</v>
      </c>
      <c r="D33" s="371">
        <v>1482.5</v>
      </c>
      <c r="E33" s="445">
        <f t="shared" si="1"/>
        <v>100</v>
      </c>
      <c r="F33" s="445">
        <f t="shared" si="0"/>
        <v>0</v>
      </c>
    </row>
    <row r="34" spans="1:6" ht="13.5" thickBot="1">
      <c r="A34" s="485" t="s">
        <v>139</v>
      </c>
      <c r="B34" s="182" t="s">
        <v>97</v>
      </c>
      <c r="C34" s="486">
        <v>318</v>
      </c>
      <c r="D34" s="487">
        <v>282.5</v>
      </c>
      <c r="E34" s="488">
        <f t="shared" si="1"/>
        <v>88.83647798742138</v>
      </c>
      <c r="F34" s="488">
        <f t="shared" si="0"/>
        <v>-35.5</v>
      </c>
    </row>
    <row r="35" spans="1:6" s="449" customFormat="1" ht="13.5" thickBot="1">
      <c r="A35" s="540" t="s">
        <v>169</v>
      </c>
      <c r="B35" s="541" t="s">
        <v>152</v>
      </c>
      <c r="C35" s="466">
        <f>C36+C37+C38</f>
        <v>47128</v>
      </c>
      <c r="D35" s="377">
        <f>D36+D37+D38</f>
        <v>44201.2</v>
      </c>
      <c r="E35" s="377">
        <f t="shared" si="1"/>
        <v>93.7896791716177</v>
      </c>
      <c r="F35" s="379">
        <f t="shared" si="0"/>
        <v>-2926.800000000003</v>
      </c>
    </row>
    <row r="36" spans="1:6" ht="12.75">
      <c r="A36" s="538" t="s">
        <v>140</v>
      </c>
      <c r="B36" s="539" t="s">
        <v>98</v>
      </c>
      <c r="C36" s="529">
        <v>44463.7</v>
      </c>
      <c r="D36" s="537">
        <v>41638.7</v>
      </c>
      <c r="E36" s="549">
        <f t="shared" si="1"/>
        <v>93.6465026527257</v>
      </c>
      <c r="F36" s="530">
        <f t="shared" si="0"/>
        <v>-2825</v>
      </c>
    </row>
    <row r="37" spans="1:6" ht="12.75">
      <c r="A37" s="489" t="s">
        <v>141</v>
      </c>
      <c r="B37" s="490" t="s">
        <v>99</v>
      </c>
      <c r="C37" s="463">
        <v>1679.3</v>
      </c>
      <c r="D37" s="371">
        <v>1577.5</v>
      </c>
      <c r="E37" s="371">
        <f t="shared" si="1"/>
        <v>93.93795033644972</v>
      </c>
      <c r="F37" s="445">
        <f t="shared" si="0"/>
        <v>-101.79999999999995</v>
      </c>
    </row>
    <row r="38" spans="1:6" ht="13.5" thickBot="1">
      <c r="A38" s="491" t="s">
        <v>262</v>
      </c>
      <c r="B38" s="477" t="s">
        <v>263</v>
      </c>
      <c r="C38" s="551">
        <v>985</v>
      </c>
      <c r="D38" s="299">
        <v>985</v>
      </c>
      <c r="E38" s="299">
        <f t="shared" si="1"/>
        <v>100</v>
      </c>
      <c r="F38" s="548">
        <f t="shared" si="0"/>
        <v>0</v>
      </c>
    </row>
    <row r="39" spans="1:6" s="449" customFormat="1" ht="13.5" thickBot="1">
      <c r="A39" s="531" t="s">
        <v>142</v>
      </c>
      <c r="B39" s="175" t="s">
        <v>458</v>
      </c>
      <c r="C39" s="466">
        <f>C40+C41+C42+C43+C44</f>
        <v>3889.4</v>
      </c>
      <c r="D39" s="377">
        <f>D40+D41+D42+D43+D44</f>
        <v>3534.1</v>
      </c>
      <c r="E39" s="379">
        <f t="shared" si="1"/>
        <v>90.86491489689926</v>
      </c>
      <c r="F39" s="379">
        <f t="shared" si="0"/>
        <v>-355.3000000000002</v>
      </c>
    </row>
    <row r="40" spans="1:6" ht="12.75">
      <c r="A40" s="394" t="s">
        <v>143</v>
      </c>
      <c r="B40" s="159" t="s">
        <v>102</v>
      </c>
      <c r="C40" s="529">
        <v>993</v>
      </c>
      <c r="D40" s="537">
        <v>904.6</v>
      </c>
      <c r="E40" s="530">
        <f t="shared" si="1"/>
        <v>91.09768378650554</v>
      </c>
      <c r="F40" s="530">
        <f t="shared" si="0"/>
        <v>-88.39999999999998</v>
      </c>
    </row>
    <row r="41" spans="1:6" ht="12.75">
      <c r="A41" s="382" t="s">
        <v>144</v>
      </c>
      <c r="B41" s="163" t="s">
        <v>103</v>
      </c>
      <c r="C41" s="463">
        <v>144.8</v>
      </c>
      <c r="D41" s="371">
        <v>127</v>
      </c>
      <c r="E41" s="445">
        <f t="shared" si="1"/>
        <v>87.70718232044197</v>
      </c>
      <c r="F41" s="445">
        <f t="shared" si="0"/>
        <v>-17.80000000000001</v>
      </c>
    </row>
    <row r="42" spans="1:6" ht="12.75">
      <c r="A42" s="382" t="s">
        <v>118</v>
      </c>
      <c r="B42" s="163" t="s">
        <v>153</v>
      </c>
      <c r="C42" s="463">
        <v>427.2</v>
      </c>
      <c r="D42" s="371">
        <v>223.9</v>
      </c>
      <c r="E42" s="445">
        <f t="shared" si="1"/>
        <v>52.41104868913858</v>
      </c>
      <c r="F42" s="445">
        <f t="shared" si="0"/>
        <v>-203.29999999999998</v>
      </c>
    </row>
    <row r="43" spans="1:6" ht="12.75">
      <c r="A43" s="382" t="s">
        <v>117</v>
      </c>
      <c r="B43" s="163" t="s">
        <v>243</v>
      </c>
      <c r="C43" s="463">
        <v>2324.4</v>
      </c>
      <c r="D43" s="371">
        <v>2278.6</v>
      </c>
      <c r="E43" s="445">
        <f t="shared" si="1"/>
        <v>98.02959903631043</v>
      </c>
      <c r="F43" s="445">
        <f t="shared" si="0"/>
        <v>-45.80000000000018</v>
      </c>
    </row>
    <row r="44" spans="1:6" ht="13.5" thickBot="1">
      <c r="A44" s="383" t="s">
        <v>116</v>
      </c>
      <c r="B44" s="231" t="s">
        <v>104</v>
      </c>
      <c r="C44" s="465">
        <v>0</v>
      </c>
      <c r="D44" s="373">
        <v>0</v>
      </c>
      <c r="E44" s="448">
        <v>0</v>
      </c>
      <c r="F44" s="448">
        <f t="shared" si="0"/>
        <v>0</v>
      </c>
    </row>
    <row r="45" spans="1:6" ht="13.5" thickBot="1">
      <c r="A45" s="222" t="s">
        <v>196</v>
      </c>
      <c r="B45" s="175" t="s">
        <v>105</v>
      </c>
      <c r="C45" s="466">
        <f>C6+C12+C15+C19+C23+C25+C31+C35+C39</f>
        <v>231506</v>
      </c>
      <c r="D45" s="377">
        <f>D6+D12+D15+D19+D23+D25+D31+D35+D39</f>
        <v>216245.00000000003</v>
      </c>
      <c r="E45" s="379">
        <f>D45/C45*100</f>
        <v>93.4079462303353</v>
      </c>
      <c r="F45" s="379">
        <f t="shared" si="0"/>
        <v>-15260.99999999997</v>
      </c>
    </row>
    <row r="46" spans="1:6" ht="13.5">
      <c r="A46" s="358"/>
      <c r="B46" s="547"/>
      <c r="C46" s="360"/>
      <c r="D46" s="360"/>
      <c r="E46" s="360"/>
      <c r="F46" s="360"/>
    </row>
    <row r="47" spans="1:7" ht="12.75">
      <c r="A47" s="744" t="s">
        <v>280</v>
      </c>
      <c r="B47" s="744"/>
      <c r="C47" s="744"/>
      <c r="D47" s="744"/>
      <c r="E47" s="545"/>
      <c r="F47" s="545"/>
      <c r="G47" s="542"/>
    </row>
    <row r="48" spans="1:7" ht="12.75" customHeight="1">
      <c r="A48" s="744" t="s">
        <v>281</v>
      </c>
      <c r="B48" s="744"/>
      <c r="C48" s="744"/>
      <c r="D48" s="744"/>
      <c r="E48" s="745" t="s">
        <v>223</v>
      </c>
      <c r="F48" s="745"/>
      <c r="G48" s="543"/>
    </row>
    <row r="49" spans="1:7" ht="15.75" customHeight="1">
      <c r="A49" s="544"/>
      <c r="B49" s="544"/>
      <c r="C49" s="544"/>
      <c r="D49" s="544"/>
      <c r="E49" s="546"/>
      <c r="F49" s="546"/>
      <c r="G49" s="543"/>
    </row>
    <row r="50" spans="1:6" ht="13.5">
      <c r="A50" s="743" t="s">
        <v>242</v>
      </c>
      <c r="B50" s="743"/>
      <c r="C50" s="153"/>
      <c r="D50" s="153"/>
      <c r="E50" s="360"/>
      <c r="F50" s="360"/>
    </row>
    <row r="51" spans="1:6" ht="13.5">
      <c r="A51" s="743" t="s">
        <v>282</v>
      </c>
      <c r="B51" s="743"/>
      <c r="C51" s="360"/>
      <c r="D51" s="360"/>
      <c r="E51" s="360"/>
      <c r="F51" s="360"/>
    </row>
    <row r="52" spans="1:6" ht="12.75">
      <c r="A52" s="358"/>
      <c r="B52" s="204"/>
      <c r="C52" s="360"/>
      <c r="D52" s="360"/>
      <c r="E52" s="360"/>
      <c r="F52" s="360"/>
    </row>
    <row r="53" spans="1:6" ht="12.75">
      <c r="A53" s="358"/>
      <c r="B53" s="177"/>
      <c r="C53" s="153"/>
      <c r="D53" s="153"/>
      <c r="E53" s="360"/>
      <c r="F53" s="360"/>
    </row>
    <row r="54" spans="1:6" ht="12.75">
      <c r="A54" s="358"/>
      <c r="B54" s="177"/>
      <c r="C54" s="153"/>
      <c r="D54" s="153"/>
      <c r="E54" s="360"/>
      <c r="F54" s="360"/>
    </row>
    <row r="55" spans="1:6" ht="12.75">
      <c r="A55" s="358"/>
      <c r="B55" s="177"/>
      <c r="C55" s="153"/>
      <c r="D55" s="153"/>
      <c r="E55" s="360"/>
      <c r="F55" s="360"/>
    </row>
    <row r="56" spans="1:6" ht="12.75">
      <c r="A56" s="358"/>
      <c r="B56" s="204"/>
      <c r="C56" s="397"/>
      <c r="D56" s="360"/>
      <c r="E56" s="360"/>
      <c r="F56" s="360"/>
    </row>
  </sheetData>
  <sheetProtection/>
  <mergeCells count="7">
    <mergeCell ref="A50:B50"/>
    <mergeCell ref="A51:B51"/>
    <mergeCell ref="A2:F2"/>
    <mergeCell ref="A3:F3"/>
    <mergeCell ref="A47:D47"/>
    <mergeCell ref="A48:D48"/>
    <mergeCell ref="E48:F48"/>
  </mergeCells>
  <printOptions/>
  <pageMargins left="0.55" right="0.36" top="1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B1">
      <selection activeCell="D38" sqref="D38"/>
    </sheetView>
  </sheetViews>
  <sheetFormatPr defaultColWidth="9.00390625" defaultRowHeight="12.75"/>
  <cols>
    <col min="1" max="1" width="7.375" style="0" customWidth="1"/>
    <col min="2" max="2" width="60.00390625" style="0" customWidth="1"/>
    <col min="3" max="3" width="11.25390625" style="0" customWidth="1"/>
    <col min="4" max="5" width="11.375" style="0" customWidth="1"/>
    <col min="6" max="6" width="12.375" style="0" customWidth="1"/>
  </cols>
  <sheetData>
    <row r="1" spans="1:6" ht="13.5" thickBot="1">
      <c r="A1" s="69"/>
      <c r="B1" s="105">
        <v>1</v>
      </c>
      <c r="C1" s="29">
        <v>2</v>
      </c>
      <c r="D1" s="29">
        <v>3</v>
      </c>
      <c r="E1" s="29">
        <v>4</v>
      </c>
      <c r="F1" s="29">
        <v>5</v>
      </c>
    </row>
    <row r="2" spans="1:6" ht="30" customHeight="1">
      <c r="A2" s="736" t="s">
        <v>194</v>
      </c>
      <c r="B2" s="737"/>
      <c r="C2" s="738"/>
      <c r="D2" s="35"/>
      <c r="E2" s="35"/>
      <c r="F2" s="120"/>
    </row>
    <row r="3" spans="1:6" s="19" customFormat="1" ht="17.25" customHeight="1">
      <c r="A3" s="117" t="s">
        <v>111</v>
      </c>
      <c r="B3" s="106" t="s">
        <v>539</v>
      </c>
      <c r="C3" s="30">
        <v>20177</v>
      </c>
      <c r="D3" s="30">
        <v>20371.7</v>
      </c>
      <c r="E3" s="30">
        <f aca="true" t="shared" si="0" ref="E3:E22">D3/C3*100</f>
        <v>100.96496010308769</v>
      </c>
      <c r="F3" s="121">
        <f aca="true" t="shared" si="1" ref="F3:F42">D3-C3</f>
        <v>194.70000000000073</v>
      </c>
    </row>
    <row r="4" spans="1:6" s="19" customFormat="1" ht="17.25" customHeight="1">
      <c r="A4" s="117" t="s">
        <v>185</v>
      </c>
      <c r="B4" s="107" t="s">
        <v>186</v>
      </c>
      <c r="C4" s="71">
        <v>335</v>
      </c>
      <c r="D4" s="71">
        <v>267.2</v>
      </c>
      <c r="E4" s="71">
        <f t="shared" si="0"/>
        <v>79.76119402985074</v>
      </c>
      <c r="F4" s="126">
        <f t="shared" si="1"/>
        <v>-67.80000000000001</v>
      </c>
    </row>
    <row r="5" spans="1:6" s="70" customFormat="1" ht="29.25" customHeight="1">
      <c r="A5" s="118" t="s">
        <v>112</v>
      </c>
      <c r="B5" s="107" t="s">
        <v>541</v>
      </c>
      <c r="C5" s="71">
        <v>287</v>
      </c>
      <c r="D5" s="71">
        <v>345.9</v>
      </c>
      <c r="E5" s="71">
        <f>D5/C5*100</f>
        <v>120.5226480836237</v>
      </c>
      <c r="F5" s="126">
        <f t="shared" si="1"/>
        <v>58.89999999999998</v>
      </c>
    </row>
    <row r="6" spans="1:6" s="70" customFormat="1" ht="17.25" customHeight="1">
      <c r="A6" s="117" t="s">
        <v>113</v>
      </c>
      <c r="B6" s="107" t="s">
        <v>542</v>
      </c>
      <c r="C6" s="71">
        <v>16161.5</v>
      </c>
      <c r="D6" s="71">
        <v>19499.8</v>
      </c>
      <c r="E6" s="71">
        <f t="shared" si="0"/>
        <v>120.65587971413545</v>
      </c>
      <c r="F6" s="126">
        <f t="shared" si="1"/>
        <v>3338.2999999999993</v>
      </c>
    </row>
    <row r="7" spans="1:6" s="70" customFormat="1" ht="17.25" customHeight="1">
      <c r="A7" s="118" t="s">
        <v>114</v>
      </c>
      <c r="B7" s="107" t="s">
        <v>543</v>
      </c>
      <c r="C7" s="71">
        <v>87</v>
      </c>
      <c r="D7" s="71">
        <v>65.6</v>
      </c>
      <c r="E7" s="71">
        <f t="shared" si="0"/>
        <v>75.40229885057471</v>
      </c>
      <c r="F7" s="126">
        <f t="shared" si="1"/>
        <v>-21.400000000000006</v>
      </c>
    </row>
    <row r="8" spans="1:6" s="70" customFormat="1" ht="17.25" customHeight="1">
      <c r="A8" s="117" t="s">
        <v>115</v>
      </c>
      <c r="B8" s="107" t="s">
        <v>109</v>
      </c>
      <c r="C8" s="71">
        <v>567</v>
      </c>
      <c r="D8" s="71" t="s">
        <v>517</v>
      </c>
      <c r="E8" s="71" t="s">
        <v>517</v>
      </c>
      <c r="F8" s="126">
        <v>-300</v>
      </c>
    </row>
    <row r="9" spans="1:6" s="70" customFormat="1" ht="17.25" customHeight="1">
      <c r="A9" s="117" t="s">
        <v>187</v>
      </c>
      <c r="B9" s="107" t="s">
        <v>188</v>
      </c>
      <c r="C9" s="71">
        <v>2739.5</v>
      </c>
      <c r="D9" s="71">
        <v>193.2</v>
      </c>
      <c r="E9" s="71">
        <f t="shared" si="0"/>
        <v>7.052381821500274</v>
      </c>
      <c r="F9" s="126">
        <f t="shared" si="1"/>
        <v>-2546.3</v>
      </c>
    </row>
    <row r="10" spans="1:6" s="19" customFormat="1" ht="17.25" customHeight="1">
      <c r="A10" s="118" t="s">
        <v>119</v>
      </c>
      <c r="B10" s="106" t="s">
        <v>540</v>
      </c>
      <c r="C10" s="30">
        <v>944</v>
      </c>
      <c r="D10" s="30">
        <v>932.5</v>
      </c>
      <c r="E10" s="30">
        <f t="shared" si="0"/>
        <v>98.78177966101694</v>
      </c>
      <c r="F10" s="121">
        <f t="shared" si="1"/>
        <v>-11.5</v>
      </c>
    </row>
    <row r="11" spans="1:6" s="70" customFormat="1" ht="29.25" customHeight="1">
      <c r="A11" s="117" t="s">
        <v>120</v>
      </c>
      <c r="B11" s="108" t="s">
        <v>544</v>
      </c>
      <c r="C11" s="36">
        <v>678</v>
      </c>
      <c r="D11" s="36">
        <v>683.1</v>
      </c>
      <c r="E11" s="36">
        <f t="shared" si="0"/>
        <v>100.75221238938053</v>
      </c>
      <c r="F11" s="122">
        <f t="shared" si="1"/>
        <v>5.100000000000023</v>
      </c>
    </row>
    <row r="12" spans="1:6" s="70" customFormat="1" ht="29.25" customHeight="1">
      <c r="A12" s="118" t="s">
        <v>189</v>
      </c>
      <c r="B12" s="108" t="s">
        <v>190</v>
      </c>
      <c r="C12" s="36">
        <v>266</v>
      </c>
      <c r="D12" s="36">
        <v>249.4</v>
      </c>
      <c r="E12" s="71">
        <f t="shared" si="0"/>
        <v>93.7593984962406</v>
      </c>
      <c r="F12" s="126">
        <f t="shared" si="1"/>
        <v>-16.599999999999994</v>
      </c>
    </row>
    <row r="13" spans="1:6" s="19" customFormat="1" ht="29.25" customHeight="1">
      <c r="A13" s="117" t="s">
        <v>121</v>
      </c>
      <c r="B13" s="109" t="s">
        <v>158</v>
      </c>
      <c r="C13" s="31">
        <v>384976.5</v>
      </c>
      <c r="D13" s="31">
        <v>297491.8</v>
      </c>
      <c r="E13" s="30">
        <f t="shared" si="0"/>
        <v>77.27531420749058</v>
      </c>
      <c r="F13" s="121">
        <f t="shared" si="1"/>
        <v>-87484.70000000001</v>
      </c>
    </row>
    <row r="14" spans="1:6" s="70" customFormat="1" ht="16.5" customHeight="1">
      <c r="A14" s="132" t="s">
        <v>191</v>
      </c>
      <c r="B14" s="110" t="s">
        <v>192</v>
      </c>
      <c r="C14" s="33">
        <v>4540</v>
      </c>
      <c r="D14" s="33">
        <v>7076.5</v>
      </c>
      <c r="E14" s="34">
        <f>D14/C14*100</f>
        <v>155.87004405286345</v>
      </c>
      <c r="F14" s="123">
        <f>D14-C14</f>
        <v>2536.5</v>
      </c>
    </row>
    <row r="15" spans="1:6" s="70" customFormat="1" ht="16.5" customHeight="1">
      <c r="A15" s="132" t="s">
        <v>122</v>
      </c>
      <c r="B15" s="110" t="s">
        <v>100</v>
      </c>
      <c r="C15" s="33">
        <v>584.5</v>
      </c>
      <c r="D15" s="33">
        <v>805.3</v>
      </c>
      <c r="E15" s="34">
        <f>D15/C15*100</f>
        <v>137.77587681779298</v>
      </c>
      <c r="F15" s="123">
        <f>D15-C15</f>
        <v>220.79999999999995</v>
      </c>
    </row>
    <row r="16" spans="1:6" s="70" customFormat="1" ht="12.75">
      <c r="A16" s="117" t="s">
        <v>123</v>
      </c>
      <c r="B16" s="111" t="s">
        <v>101</v>
      </c>
      <c r="C16" s="37">
        <v>379852</v>
      </c>
      <c r="D16" s="37">
        <v>289610</v>
      </c>
      <c r="E16" s="37">
        <f>D16/C16*100</f>
        <v>76.24285247938671</v>
      </c>
      <c r="F16" s="124">
        <f>D16-C16</f>
        <v>-90242</v>
      </c>
    </row>
    <row r="17" spans="1:6" s="19" customFormat="1" ht="29.25" customHeight="1">
      <c r="A17" s="118" t="s">
        <v>124</v>
      </c>
      <c r="B17" s="109" t="s">
        <v>456</v>
      </c>
      <c r="C17" s="31">
        <v>13080</v>
      </c>
      <c r="D17" s="31">
        <v>38939</v>
      </c>
      <c r="E17" s="37">
        <f>D17/C17*100</f>
        <v>297.6987767584098</v>
      </c>
      <c r="F17" s="124">
        <f>D17-C17</f>
        <v>25859</v>
      </c>
    </row>
    <row r="18" spans="1:6" ht="18.75" customHeight="1">
      <c r="A18" s="117" t="s">
        <v>125</v>
      </c>
      <c r="B18" s="108" t="s">
        <v>545</v>
      </c>
      <c r="C18" s="36">
        <v>1000</v>
      </c>
      <c r="D18" s="36">
        <v>645.3</v>
      </c>
      <c r="E18" s="37">
        <f>D18/C18*100</f>
        <v>64.53</v>
      </c>
      <c r="F18" s="126">
        <f t="shared" si="1"/>
        <v>-354.70000000000005</v>
      </c>
    </row>
    <row r="19" spans="1:6" ht="17.25" customHeight="1">
      <c r="A19" s="118" t="s">
        <v>126</v>
      </c>
      <c r="B19" s="108" t="s">
        <v>546</v>
      </c>
      <c r="C19" s="36">
        <v>10213</v>
      </c>
      <c r="D19" s="36">
        <v>19658.3</v>
      </c>
      <c r="E19" s="36">
        <f t="shared" si="0"/>
        <v>192.48310976206795</v>
      </c>
      <c r="F19" s="122">
        <f t="shared" si="1"/>
        <v>9445.3</v>
      </c>
    </row>
    <row r="20" spans="1:6" ht="18.75" customHeight="1">
      <c r="A20" s="117" t="s">
        <v>127</v>
      </c>
      <c r="B20" s="108" t="s">
        <v>91</v>
      </c>
      <c r="C20" s="36">
        <v>1867</v>
      </c>
      <c r="D20" s="36">
        <v>18635.4</v>
      </c>
      <c r="E20" s="36">
        <f t="shared" si="0"/>
        <v>998.146759507231</v>
      </c>
      <c r="F20" s="122">
        <f t="shared" si="1"/>
        <v>16768.4</v>
      </c>
    </row>
    <row r="21" spans="1:6" s="19" customFormat="1" ht="21" customHeight="1">
      <c r="A21" s="118" t="s">
        <v>128</v>
      </c>
      <c r="B21" s="112" t="s">
        <v>503</v>
      </c>
      <c r="C21" s="31">
        <v>31.3</v>
      </c>
      <c r="D21" s="31">
        <v>9.2</v>
      </c>
      <c r="E21" s="36">
        <f t="shared" si="0"/>
        <v>29.39297124600639</v>
      </c>
      <c r="F21" s="121">
        <f t="shared" si="1"/>
        <v>-22.1</v>
      </c>
    </row>
    <row r="22" spans="1:6" s="70" customFormat="1" ht="21" customHeight="1">
      <c r="A22" s="117" t="s">
        <v>129</v>
      </c>
      <c r="B22" s="113" t="s">
        <v>110</v>
      </c>
      <c r="C22" s="36">
        <v>31.3</v>
      </c>
      <c r="D22" s="36">
        <v>9.2</v>
      </c>
      <c r="E22" s="36">
        <f t="shared" si="0"/>
        <v>29.39297124600639</v>
      </c>
      <c r="F22" s="126">
        <v>-16</v>
      </c>
    </row>
    <row r="23" spans="1:6" s="19" customFormat="1" ht="18" customHeight="1">
      <c r="A23" s="118" t="s">
        <v>130</v>
      </c>
      <c r="B23" s="112" t="s">
        <v>457</v>
      </c>
      <c r="C23" s="31">
        <v>55161</v>
      </c>
      <c r="D23" s="31">
        <v>66732.1</v>
      </c>
      <c r="E23" s="31">
        <f aca="true" t="shared" si="2" ref="E23:E39">D23/C23*100</f>
        <v>120.97695835826036</v>
      </c>
      <c r="F23" s="125">
        <f t="shared" si="1"/>
        <v>11571.100000000006</v>
      </c>
    </row>
    <row r="24" spans="1:6" ht="15.75" customHeight="1">
      <c r="A24" s="117" t="s">
        <v>131</v>
      </c>
      <c r="B24" s="113" t="s">
        <v>92</v>
      </c>
      <c r="C24" s="36">
        <v>12279</v>
      </c>
      <c r="D24" s="36">
        <v>11725.7</v>
      </c>
      <c r="E24" s="36">
        <f t="shared" si="2"/>
        <v>95.4939327306784</v>
      </c>
      <c r="F24" s="122">
        <f t="shared" si="1"/>
        <v>-553.2999999999993</v>
      </c>
    </row>
    <row r="25" spans="1:6" s="70" customFormat="1" ht="18.75" customHeight="1">
      <c r="A25" s="118" t="s">
        <v>132</v>
      </c>
      <c r="B25" s="111" t="s">
        <v>93</v>
      </c>
      <c r="C25" s="37">
        <v>40240</v>
      </c>
      <c r="D25" s="37">
        <v>51964.7</v>
      </c>
      <c r="E25" s="37">
        <f t="shared" si="2"/>
        <v>129.13692842942345</v>
      </c>
      <c r="F25" s="124">
        <f t="shared" si="1"/>
        <v>11724.699999999997</v>
      </c>
    </row>
    <row r="26" spans="1:6" ht="27.75" customHeight="1">
      <c r="A26" s="117" t="s">
        <v>133</v>
      </c>
      <c r="B26" s="110" t="s">
        <v>94</v>
      </c>
      <c r="C26" s="33">
        <v>137</v>
      </c>
      <c r="D26" s="33">
        <v>155</v>
      </c>
      <c r="E26" s="34">
        <f t="shared" si="2"/>
        <v>113.13868613138686</v>
      </c>
      <c r="F26" s="123">
        <f t="shared" si="1"/>
        <v>18</v>
      </c>
    </row>
    <row r="27" spans="1:6" ht="15" customHeight="1">
      <c r="A27" s="118" t="s">
        <v>134</v>
      </c>
      <c r="B27" s="110" t="s">
        <v>95</v>
      </c>
      <c r="C27" s="33">
        <v>73</v>
      </c>
      <c r="D27" s="33">
        <v>72</v>
      </c>
      <c r="E27" s="34">
        <f t="shared" si="2"/>
        <v>98.63013698630137</v>
      </c>
      <c r="F27" s="123">
        <f t="shared" si="1"/>
        <v>-1</v>
      </c>
    </row>
    <row r="28" spans="1:6" ht="17.25" customHeight="1">
      <c r="A28" s="117" t="s">
        <v>135</v>
      </c>
      <c r="B28" s="110" t="s">
        <v>107</v>
      </c>
      <c r="C28" s="33">
        <v>2432</v>
      </c>
      <c r="D28" s="33">
        <v>2814.7</v>
      </c>
      <c r="E28" s="34">
        <f t="shared" si="2"/>
        <v>115.73601973684208</v>
      </c>
      <c r="F28" s="124">
        <v>661.8</v>
      </c>
    </row>
    <row r="29" spans="1:6" s="19" customFormat="1" ht="16.5" customHeight="1">
      <c r="A29" s="118" t="s">
        <v>136</v>
      </c>
      <c r="B29" s="114" t="s">
        <v>467</v>
      </c>
      <c r="C29" s="72">
        <v>11171</v>
      </c>
      <c r="D29" s="72">
        <v>10792.4</v>
      </c>
      <c r="E29" s="73">
        <f t="shared" si="2"/>
        <v>96.6108674245815</v>
      </c>
      <c r="F29" s="127">
        <f t="shared" si="1"/>
        <v>-378.60000000000036</v>
      </c>
    </row>
    <row r="30" spans="1:6" s="70" customFormat="1" ht="17.25" customHeight="1">
      <c r="A30" s="117" t="s">
        <v>137</v>
      </c>
      <c r="B30" s="110" t="s">
        <v>106</v>
      </c>
      <c r="C30" s="33">
        <v>10234</v>
      </c>
      <c r="D30" s="33">
        <v>10038</v>
      </c>
      <c r="E30" s="34">
        <f>D30/C30*100</f>
        <v>98.08481532147742</v>
      </c>
      <c r="F30" s="123">
        <f>D30-C30</f>
        <v>-196</v>
      </c>
    </row>
    <row r="31" spans="1:6" s="70" customFormat="1" ht="18.75" customHeight="1">
      <c r="A31" s="118" t="s">
        <v>138</v>
      </c>
      <c r="B31" s="115" t="s">
        <v>96</v>
      </c>
      <c r="C31" s="37">
        <v>775</v>
      </c>
      <c r="D31" s="37">
        <v>582.8</v>
      </c>
      <c r="E31" s="37">
        <f t="shared" si="2"/>
        <v>75.19999999999999</v>
      </c>
      <c r="F31" s="124">
        <f t="shared" si="1"/>
        <v>-192.20000000000005</v>
      </c>
    </row>
    <row r="32" spans="1:6" s="70" customFormat="1" ht="18.75" customHeight="1">
      <c r="A32" s="117" t="s">
        <v>139</v>
      </c>
      <c r="B32" s="110" t="s">
        <v>97</v>
      </c>
      <c r="C32" s="33">
        <v>162</v>
      </c>
      <c r="D32" s="33">
        <v>171.6</v>
      </c>
      <c r="E32" s="34">
        <f t="shared" si="2"/>
        <v>105.92592592592591</v>
      </c>
      <c r="F32" s="123">
        <f t="shared" si="1"/>
        <v>9.599999999999994</v>
      </c>
    </row>
    <row r="33" spans="1:6" ht="15" customHeight="1">
      <c r="A33" s="118" t="s">
        <v>169</v>
      </c>
      <c r="B33" s="116" t="s">
        <v>152</v>
      </c>
      <c r="C33" s="32">
        <v>18295</v>
      </c>
      <c r="D33" s="32">
        <v>15605.2</v>
      </c>
      <c r="E33" s="32">
        <f t="shared" si="2"/>
        <v>85.2976223011752</v>
      </c>
      <c r="F33" s="128">
        <f t="shared" si="1"/>
        <v>-2689.7999999999993</v>
      </c>
    </row>
    <row r="34" spans="1:6" ht="15.75" customHeight="1">
      <c r="A34" s="117" t="s">
        <v>140</v>
      </c>
      <c r="B34" s="110" t="s">
        <v>98</v>
      </c>
      <c r="C34" s="33">
        <v>17629</v>
      </c>
      <c r="D34" s="33">
        <v>15113.9</v>
      </c>
      <c r="E34" s="34">
        <f t="shared" si="2"/>
        <v>85.73316694083613</v>
      </c>
      <c r="F34" s="123">
        <f t="shared" si="1"/>
        <v>-2515.1000000000004</v>
      </c>
    </row>
    <row r="35" spans="1:6" ht="15.75" customHeight="1">
      <c r="A35" s="118" t="s">
        <v>141</v>
      </c>
      <c r="B35" s="110" t="s">
        <v>99</v>
      </c>
      <c r="C35" s="33">
        <v>666</v>
      </c>
      <c r="D35" s="33">
        <v>491.3</v>
      </c>
      <c r="E35" s="34">
        <f t="shared" si="2"/>
        <v>73.76876876876877</v>
      </c>
      <c r="F35" s="123">
        <f t="shared" si="1"/>
        <v>-174.7</v>
      </c>
    </row>
    <row r="36" spans="1:6" s="19" customFormat="1" ht="30.75" customHeight="1">
      <c r="A36" s="117" t="s">
        <v>142</v>
      </c>
      <c r="B36" s="114" t="s">
        <v>458</v>
      </c>
      <c r="C36" s="72">
        <v>19410</v>
      </c>
      <c r="D36" s="72">
        <v>16741.8</v>
      </c>
      <c r="E36" s="73">
        <f t="shared" si="2"/>
        <v>86.2534775888717</v>
      </c>
      <c r="F36" s="127">
        <f t="shared" si="1"/>
        <v>-2668.2000000000007</v>
      </c>
    </row>
    <row r="37" spans="1:6" ht="16.5" customHeight="1">
      <c r="A37" s="118" t="s">
        <v>143</v>
      </c>
      <c r="B37" s="110" t="s">
        <v>102</v>
      </c>
      <c r="C37" s="33">
        <v>340</v>
      </c>
      <c r="D37" s="33">
        <v>316.5</v>
      </c>
      <c r="E37" s="34"/>
      <c r="F37" s="123">
        <v>200</v>
      </c>
    </row>
    <row r="38" spans="1:6" s="70" customFormat="1" ht="18.75" customHeight="1">
      <c r="A38" s="117" t="s">
        <v>144</v>
      </c>
      <c r="B38" s="111" t="s">
        <v>103</v>
      </c>
      <c r="C38" s="37">
        <v>4982</v>
      </c>
      <c r="D38" s="37">
        <v>4767.2</v>
      </c>
      <c r="E38" s="37">
        <f t="shared" si="2"/>
        <v>95.68847852268165</v>
      </c>
      <c r="F38" s="124">
        <f t="shared" si="1"/>
        <v>-214.80000000000018</v>
      </c>
    </row>
    <row r="39" spans="1:6" ht="16.5" customHeight="1">
      <c r="A39" s="118" t="s">
        <v>118</v>
      </c>
      <c r="B39" s="110" t="s">
        <v>153</v>
      </c>
      <c r="C39" s="33">
        <v>9045</v>
      </c>
      <c r="D39" s="33">
        <v>8037.6</v>
      </c>
      <c r="E39" s="34">
        <f t="shared" si="2"/>
        <v>88.86235489220564</v>
      </c>
      <c r="F39" s="123">
        <f t="shared" si="1"/>
        <v>-1007.3999999999996</v>
      </c>
    </row>
    <row r="40" spans="1:6" s="70" customFormat="1" ht="16.5" customHeight="1">
      <c r="A40" s="117" t="s">
        <v>117</v>
      </c>
      <c r="B40" s="113" t="s">
        <v>108</v>
      </c>
      <c r="C40" s="36">
        <v>857</v>
      </c>
      <c r="D40" s="36">
        <v>842.1</v>
      </c>
      <c r="E40" s="36">
        <f>D40/C40*100</f>
        <v>98.26137689614937</v>
      </c>
      <c r="F40" s="122">
        <f>D40-C40</f>
        <v>-14.899999999999977</v>
      </c>
    </row>
    <row r="41" spans="1:6" s="70" customFormat="1" ht="16.5" customHeight="1">
      <c r="A41" s="117" t="s">
        <v>116</v>
      </c>
      <c r="B41" s="113" t="s">
        <v>104</v>
      </c>
      <c r="C41" s="36">
        <v>4186</v>
      </c>
      <c r="D41" s="36">
        <v>2778.4</v>
      </c>
      <c r="E41" s="36">
        <f>D41/C41*100</f>
        <v>66.37362637362637</v>
      </c>
      <c r="F41" s="122">
        <f t="shared" si="1"/>
        <v>-1407.6</v>
      </c>
    </row>
    <row r="42" spans="1:6" s="70" customFormat="1" ht="16.5" customHeight="1">
      <c r="A42" s="118"/>
      <c r="B42" s="133" t="s">
        <v>105</v>
      </c>
      <c r="C42" s="134">
        <v>523245.8</v>
      </c>
      <c r="D42" s="134">
        <v>467615.7</v>
      </c>
      <c r="E42" s="31">
        <f>D42/C42*100</f>
        <v>89.36826631002103</v>
      </c>
      <c r="F42" s="125">
        <f t="shared" si="1"/>
        <v>-55630.09999999998</v>
      </c>
    </row>
    <row r="43" spans="1:6" s="19" customFormat="1" ht="16.5" customHeight="1" thickBot="1">
      <c r="A43" s="119"/>
      <c r="B43" s="129" t="s">
        <v>193</v>
      </c>
      <c r="C43" s="130">
        <v>175376.2</v>
      </c>
      <c r="D43" s="130">
        <v>242292.6</v>
      </c>
      <c r="E43" s="130"/>
      <c r="F43" s="131"/>
    </row>
    <row r="44" spans="2:6" ht="14.25" customHeight="1">
      <c r="B44" s="24"/>
      <c r="C44" s="11"/>
      <c r="D44" s="11"/>
      <c r="E44" s="11"/>
      <c r="F44" s="11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spans="2:6" ht="17.25" customHeight="1">
      <c r="B52" s="39" t="s">
        <v>149</v>
      </c>
      <c r="C52" s="40"/>
      <c r="D52" s="41"/>
      <c r="E52" s="19"/>
      <c r="F52" s="41"/>
    </row>
    <row r="53" spans="2:6" ht="15.75">
      <c r="B53" s="39" t="s">
        <v>492</v>
      </c>
      <c r="C53" s="19"/>
      <c r="D53" s="41"/>
      <c r="E53" s="735" t="s">
        <v>150</v>
      </c>
      <c r="F53" s="735"/>
    </row>
    <row r="54" spans="2:6" ht="15.75">
      <c r="B54" s="39" t="s">
        <v>506</v>
      </c>
      <c r="C54" s="19"/>
      <c r="D54" s="19"/>
      <c r="E54" s="19"/>
      <c r="F54" s="19"/>
    </row>
    <row r="55" spans="2:6" ht="17.25" customHeight="1">
      <c r="B55" s="19"/>
      <c r="C55" s="19"/>
      <c r="D55" s="19"/>
      <c r="E55" s="19"/>
      <c r="F55" s="19"/>
    </row>
    <row r="56" spans="2:6" ht="22.5" customHeight="1">
      <c r="B56" s="19"/>
      <c r="C56" s="19"/>
      <c r="D56" s="19"/>
      <c r="E56" s="19"/>
      <c r="F56" s="19"/>
    </row>
    <row r="57" ht="19.5" customHeight="1">
      <c r="F57" s="4"/>
    </row>
  </sheetData>
  <mergeCells count="2">
    <mergeCell ref="E53:F53"/>
    <mergeCell ref="A2:C2"/>
  </mergeCells>
  <printOptions/>
  <pageMargins left="0.5905511811023623" right="0" top="0.7086614173228347" bottom="0.5905511811023623" header="0.5118110236220472" footer="0.5118110236220472"/>
  <pageSetup fitToHeight="2" fitToWidth="1" horizontalDpi="600" verticalDpi="6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6">
      <selection activeCell="D38" sqref="D3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3.00390625" style="0" customWidth="1"/>
  </cols>
  <sheetData>
    <row r="2" spans="1:6" ht="15">
      <c r="A2" s="739" t="s">
        <v>278</v>
      </c>
      <c r="B2" s="739"/>
      <c r="C2" s="739"/>
      <c r="D2" s="739"/>
      <c r="E2" s="739"/>
      <c r="F2" s="739"/>
    </row>
    <row r="3" spans="1:6" ht="15">
      <c r="A3" s="739" t="s">
        <v>299</v>
      </c>
      <c r="B3" s="739"/>
      <c r="C3" s="739"/>
      <c r="D3" s="739"/>
      <c r="E3" s="739"/>
      <c r="F3" s="739"/>
    </row>
    <row r="4" spans="1:5" ht="13.5" thickBot="1">
      <c r="A4" s="493" t="s">
        <v>276</v>
      </c>
      <c r="B4" s="492"/>
      <c r="C4" s="492"/>
      <c r="D4" s="492"/>
      <c r="E4" s="492"/>
    </row>
    <row r="5" spans="1:6" ht="39" thickBot="1">
      <c r="A5" s="361"/>
      <c r="B5" s="347"/>
      <c r="C5" s="348" t="s">
        <v>226</v>
      </c>
      <c r="D5" s="348" t="s">
        <v>227</v>
      </c>
      <c r="E5" s="348" t="s">
        <v>465</v>
      </c>
      <c r="F5" s="349" t="s">
        <v>277</v>
      </c>
    </row>
    <row r="6" spans="1:6" s="449" customFormat="1" ht="13.5" thickBot="1">
      <c r="A6" s="531" t="s">
        <v>111</v>
      </c>
      <c r="B6" s="146" t="s">
        <v>539</v>
      </c>
      <c r="C6" s="466">
        <f>C7+C8+C9+C11+C10</f>
        <v>44393</v>
      </c>
      <c r="D6" s="377">
        <f>D7+D8+D9+D11+D10</f>
        <v>41719.7</v>
      </c>
      <c r="E6" s="379">
        <f>D6/C6*100</f>
        <v>93.97810465613946</v>
      </c>
      <c r="F6" s="379">
        <f aca="true" t="shared" si="0" ref="F6:F45">D6-C6</f>
        <v>-2673.300000000003</v>
      </c>
    </row>
    <row r="7" spans="1:6" ht="12.75">
      <c r="A7" s="394" t="s">
        <v>185</v>
      </c>
      <c r="B7" s="528" t="s">
        <v>186</v>
      </c>
      <c r="C7" s="529">
        <v>516.7</v>
      </c>
      <c r="D7" s="537">
        <v>447.8</v>
      </c>
      <c r="E7" s="549">
        <f>D7/C7*100</f>
        <v>86.66537642732727</v>
      </c>
      <c r="F7" s="530">
        <f t="shared" si="0"/>
        <v>-68.90000000000003</v>
      </c>
    </row>
    <row r="8" spans="1:6" ht="25.5">
      <c r="A8" s="382" t="s">
        <v>112</v>
      </c>
      <c r="B8" s="444" t="s">
        <v>541</v>
      </c>
      <c r="C8" s="463">
        <v>788.4</v>
      </c>
      <c r="D8" s="371">
        <v>780.3</v>
      </c>
      <c r="E8" s="371">
        <f>D8/C8*100</f>
        <v>98.97260273972603</v>
      </c>
      <c r="F8" s="445">
        <f t="shared" si="0"/>
        <v>-8.100000000000023</v>
      </c>
    </row>
    <row r="9" spans="1:6" ht="12.75">
      <c r="A9" s="382" t="s">
        <v>113</v>
      </c>
      <c r="B9" s="444" t="s">
        <v>542</v>
      </c>
      <c r="C9" s="463">
        <v>43063.5</v>
      </c>
      <c r="D9" s="371">
        <v>40467.2</v>
      </c>
      <c r="E9" s="371">
        <f>D9/C9*100</f>
        <v>93.9709963193888</v>
      </c>
      <c r="F9" s="445">
        <f t="shared" si="0"/>
        <v>-2596.300000000003</v>
      </c>
    </row>
    <row r="10" spans="1:6" ht="12.75">
      <c r="A10" s="461" t="s">
        <v>253</v>
      </c>
      <c r="B10" s="415" t="s">
        <v>254</v>
      </c>
      <c r="C10" s="464">
        <v>24.4</v>
      </c>
      <c r="D10" s="469">
        <v>24.4</v>
      </c>
      <c r="E10" s="469">
        <f>D10/C10*100</f>
        <v>100</v>
      </c>
      <c r="F10" s="550">
        <f t="shared" si="0"/>
        <v>0</v>
      </c>
    </row>
    <row r="11" spans="1:6" ht="13.5" thickBot="1">
      <c r="A11" s="382" t="s">
        <v>115</v>
      </c>
      <c r="B11" s="444" t="s">
        <v>109</v>
      </c>
      <c r="C11" s="463">
        <v>0</v>
      </c>
      <c r="D11" s="371">
        <v>0</v>
      </c>
      <c r="E11" s="373">
        <v>0</v>
      </c>
      <c r="F11" s="445">
        <f t="shared" si="0"/>
        <v>0</v>
      </c>
    </row>
    <row r="12" spans="1:6" s="449" customFormat="1" ht="26.25" thickBot="1">
      <c r="A12" s="531" t="s">
        <v>119</v>
      </c>
      <c r="B12" s="146" t="s">
        <v>540</v>
      </c>
      <c r="C12" s="466">
        <f>C13+C14</f>
        <v>2154</v>
      </c>
      <c r="D12" s="377">
        <f>D13+D14</f>
        <v>2064.3</v>
      </c>
      <c r="E12" s="379">
        <f>D12/C12*100</f>
        <v>95.83565459610028</v>
      </c>
      <c r="F12" s="379">
        <f t="shared" si="0"/>
        <v>-89.69999999999982</v>
      </c>
    </row>
    <row r="13" spans="1:6" ht="12.75">
      <c r="A13" s="394" t="s">
        <v>120</v>
      </c>
      <c r="B13" s="528" t="s">
        <v>544</v>
      </c>
      <c r="C13" s="529">
        <v>1364.8</v>
      </c>
      <c r="D13" s="537">
        <v>1305.7</v>
      </c>
      <c r="E13" s="530">
        <f>D13/C13*100</f>
        <v>95.66969519343495</v>
      </c>
      <c r="F13" s="530">
        <f t="shared" si="0"/>
        <v>-59.09999999999991</v>
      </c>
    </row>
    <row r="14" spans="1:6" ht="13.5" thickBot="1">
      <c r="A14" s="383" t="s">
        <v>189</v>
      </c>
      <c r="B14" s="447" t="s">
        <v>190</v>
      </c>
      <c r="C14" s="465">
        <v>789.2</v>
      </c>
      <c r="D14" s="373">
        <v>758.6</v>
      </c>
      <c r="E14" s="448">
        <f>D14/C14*100</f>
        <v>96.12265585402939</v>
      </c>
      <c r="F14" s="448">
        <f t="shared" si="0"/>
        <v>-30.600000000000023</v>
      </c>
    </row>
    <row r="15" spans="1:6" s="449" customFormat="1" ht="13.5" thickBot="1">
      <c r="A15" s="531" t="s">
        <v>121</v>
      </c>
      <c r="B15" s="146" t="s">
        <v>158</v>
      </c>
      <c r="C15" s="466">
        <f>C16+C17+C18</f>
        <v>2991.2000000000003</v>
      </c>
      <c r="D15" s="377">
        <f>D16+D17+D18</f>
        <v>2735.9</v>
      </c>
      <c r="E15" s="379">
        <f>D15/C15*100</f>
        <v>91.46496389408932</v>
      </c>
      <c r="F15" s="379">
        <f t="shared" si="0"/>
        <v>-255.30000000000018</v>
      </c>
    </row>
    <row r="16" spans="1:6" ht="12.75">
      <c r="A16" s="394" t="s">
        <v>191</v>
      </c>
      <c r="B16" s="159" t="s">
        <v>192</v>
      </c>
      <c r="C16" s="529">
        <v>0</v>
      </c>
      <c r="D16" s="537">
        <v>0</v>
      </c>
      <c r="E16" s="530">
        <v>0</v>
      </c>
      <c r="F16" s="530">
        <f t="shared" si="0"/>
        <v>0</v>
      </c>
    </row>
    <row r="17" spans="1:6" ht="12.75">
      <c r="A17" s="382" t="s">
        <v>122</v>
      </c>
      <c r="B17" s="163" t="s">
        <v>100</v>
      </c>
      <c r="C17" s="463">
        <v>2982.9</v>
      </c>
      <c r="D17" s="371">
        <v>2735.9</v>
      </c>
      <c r="E17" s="445">
        <f>D17/C17*100</f>
        <v>91.71946763217004</v>
      </c>
      <c r="F17" s="445">
        <f t="shared" si="0"/>
        <v>-247</v>
      </c>
    </row>
    <row r="18" spans="1:6" ht="13.5" thickBot="1">
      <c r="A18" s="383" t="s">
        <v>123</v>
      </c>
      <c r="B18" s="231" t="s">
        <v>101</v>
      </c>
      <c r="C18" s="465">
        <v>8.3</v>
      </c>
      <c r="D18" s="373">
        <v>0</v>
      </c>
      <c r="E18" s="448">
        <v>0</v>
      </c>
      <c r="F18" s="448">
        <f t="shared" si="0"/>
        <v>-8.3</v>
      </c>
    </row>
    <row r="19" spans="1:6" s="449" customFormat="1" ht="13.5" thickBot="1">
      <c r="A19" s="531" t="s">
        <v>124</v>
      </c>
      <c r="B19" s="146" t="s">
        <v>456</v>
      </c>
      <c r="C19" s="466">
        <f>C20+C21+C22</f>
        <v>34965.6</v>
      </c>
      <c r="D19" s="377">
        <f>D20+D21+D22</f>
        <v>33360.5</v>
      </c>
      <c r="E19" s="379">
        <f aca="true" t="shared" si="1" ref="E19:E43">D19/C19*100</f>
        <v>95.40948818267097</v>
      </c>
      <c r="F19" s="379">
        <f t="shared" si="0"/>
        <v>-1605.0999999999985</v>
      </c>
    </row>
    <row r="20" spans="1:6" ht="12.75">
      <c r="A20" s="394" t="s">
        <v>125</v>
      </c>
      <c r="B20" s="528" t="s">
        <v>545</v>
      </c>
      <c r="C20" s="529">
        <v>1487.7</v>
      </c>
      <c r="D20" s="529">
        <v>1418.3</v>
      </c>
      <c r="E20" s="549">
        <f t="shared" si="1"/>
        <v>95.33508099751293</v>
      </c>
      <c r="F20" s="530">
        <f t="shared" si="0"/>
        <v>-69.40000000000009</v>
      </c>
    </row>
    <row r="21" spans="1:6" ht="12.75">
      <c r="A21" s="382" t="s">
        <v>126</v>
      </c>
      <c r="B21" s="444" t="s">
        <v>546</v>
      </c>
      <c r="C21" s="463">
        <v>31448.6</v>
      </c>
      <c r="D21" s="463">
        <v>31565.7</v>
      </c>
      <c r="E21" s="371">
        <f t="shared" si="1"/>
        <v>100.37235361828508</v>
      </c>
      <c r="F21" s="445">
        <f t="shared" si="0"/>
        <v>117.10000000000218</v>
      </c>
    </row>
    <row r="22" spans="1:6" ht="26.25" thickBot="1">
      <c r="A22" s="485" t="s">
        <v>127</v>
      </c>
      <c r="B22" s="527" t="s">
        <v>91</v>
      </c>
      <c r="C22" s="486">
        <v>2029.3</v>
      </c>
      <c r="D22" s="486">
        <v>376.5</v>
      </c>
      <c r="E22" s="373">
        <f t="shared" si="1"/>
        <v>18.553195683240524</v>
      </c>
      <c r="F22" s="488">
        <f t="shared" si="0"/>
        <v>-1652.8</v>
      </c>
    </row>
    <row r="23" spans="1:6" s="449" customFormat="1" ht="13.5" thickBot="1">
      <c r="A23" s="531" t="s">
        <v>128</v>
      </c>
      <c r="B23" s="175" t="s">
        <v>503</v>
      </c>
      <c r="C23" s="466">
        <f>C24</f>
        <v>66.7</v>
      </c>
      <c r="D23" s="377">
        <f>D24</f>
        <v>47.5</v>
      </c>
      <c r="E23" s="377">
        <f t="shared" si="1"/>
        <v>71.2143928035982</v>
      </c>
      <c r="F23" s="379">
        <f t="shared" si="0"/>
        <v>-19.200000000000003</v>
      </c>
    </row>
    <row r="24" spans="1:6" ht="13.5" thickBot="1">
      <c r="A24" s="532" t="s">
        <v>129</v>
      </c>
      <c r="B24" s="533" t="s">
        <v>110</v>
      </c>
      <c r="C24" s="534">
        <v>66.7</v>
      </c>
      <c r="D24" s="535">
        <v>47.5</v>
      </c>
      <c r="E24" s="535">
        <f t="shared" si="1"/>
        <v>71.2143928035982</v>
      </c>
      <c r="F24" s="536">
        <f t="shared" si="0"/>
        <v>-19.200000000000003</v>
      </c>
    </row>
    <row r="25" spans="1:6" s="449" customFormat="1" ht="13.5" thickBot="1">
      <c r="A25" s="531" t="s">
        <v>130</v>
      </c>
      <c r="B25" s="175" t="s">
        <v>457</v>
      </c>
      <c r="C25" s="466">
        <f>C26+C27+C28+C29+C30</f>
        <v>86149.2</v>
      </c>
      <c r="D25" s="377">
        <f>D26+D27+D28+D29+D30</f>
        <v>84680.90000000001</v>
      </c>
      <c r="E25" s="377">
        <f t="shared" si="1"/>
        <v>98.29563130011655</v>
      </c>
      <c r="F25" s="379">
        <f t="shared" si="0"/>
        <v>-1468.2999999999884</v>
      </c>
    </row>
    <row r="26" spans="1:6" ht="12.75">
      <c r="A26" s="394" t="s">
        <v>131</v>
      </c>
      <c r="B26" s="159" t="s">
        <v>92</v>
      </c>
      <c r="C26" s="529">
        <v>38184.1</v>
      </c>
      <c r="D26" s="537">
        <v>38527.9</v>
      </c>
      <c r="E26" s="530">
        <f t="shared" si="1"/>
        <v>100.90037476331773</v>
      </c>
      <c r="F26" s="530">
        <f t="shared" si="0"/>
        <v>343.8000000000029</v>
      </c>
    </row>
    <row r="27" spans="1:6" ht="12.75">
      <c r="A27" s="382" t="s">
        <v>132</v>
      </c>
      <c r="B27" s="163" t="s">
        <v>93</v>
      </c>
      <c r="C27" s="463">
        <v>36873.5</v>
      </c>
      <c r="D27" s="371">
        <v>34836.9</v>
      </c>
      <c r="E27" s="445">
        <f t="shared" si="1"/>
        <v>94.47679227629598</v>
      </c>
      <c r="F27" s="445">
        <f t="shared" si="0"/>
        <v>-2036.5999999999985</v>
      </c>
    </row>
    <row r="28" spans="1:6" ht="12.75">
      <c r="A28" s="382" t="s">
        <v>133</v>
      </c>
      <c r="B28" s="163" t="s">
        <v>94</v>
      </c>
      <c r="C28" s="463">
        <v>525.4</v>
      </c>
      <c r="D28" s="371">
        <v>529.7</v>
      </c>
      <c r="E28" s="445">
        <f t="shared" si="1"/>
        <v>100.8184240578607</v>
      </c>
      <c r="F28" s="445">
        <f t="shared" si="0"/>
        <v>4.300000000000068</v>
      </c>
    </row>
    <row r="29" spans="1:6" ht="12.75">
      <c r="A29" s="382" t="s">
        <v>134</v>
      </c>
      <c r="B29" s="163" t="s">
        <v>95</v>
      </c>
      <c r="C29" s="463">
        <v>1478.5</v>
      </c>
      <c r="D29" s="371">
        <v>1468.3</v>
      </c>
      <c r="E29" s="445">
        <f t="shared" si="1"/>
        <v>99.31011159959418</v>
      </c>
      <c r="F29" s="445">
        <f t="shared" si="0"/>
        <v>-10.200000000000045</v>
      </c>
    </row>
    <row r="30" spans="1:6" ht="13.5" thickBot="1">
      <c r="A30" s="383" t="s">
        <v>135</v>
      </c>
      <c r="B30" s="231" t="s">
        <v>107</v>
      </c>
      <c r="C30" s="465">
        <v>9087.7</v>
      </c>
      <c r="D30" s="373">
        <v>9318.1</v>
      </c>
      <c r="E30" s="448">
        <f t="shared" si="1"/>
        <v>102.53529495912058</v>
      </c>
      <c r="F30" s="448">
        <f t="shared" si="0"/>
        <v>230.39999999999964</v>
      </c>
    </row>
    <row r="31" spans="1:6" s="449" customFormat="1" ht="13.5" thickBot="1">
      <c r="A31" s="531" t="s">
        <v>136</v>
      </c>
      <c r="B31" s="175" t="s">
        <v>467</v>
      </c>
      <c r="C31" s="466">
        <f>C32+C33+C34</f>
        <v>27248.1</v>
      </c>
      <c r="D31" s="377">
        <f>D32+D33+D34</f>
        <v>25880.899999999998</v>
      </c>
      <c r="E31" s="379">
        <f t="shared" si="1"/>
        <v>94.98240244273913</v>
      </c>
      <c r="F31" s="379">
        <f t="shared" si="0"/>
        <v>-1367.2000000000007</v>
      </c>
    </row>
    <row r="32" spans="1:6" ht="12.75">
      <c r="A32" s="394" t="s">
        <v>137</v>
      </c>
      <c r="B32" s="159" t="s">
        <v>106</v>
      </c>
      <c r="C32" s="529">
        <v>25261</v>
      </c>
      <c r="D32" s="537">
        <v>23941.3</v>
      </c>
      <c r="E32" s="530">
        <f t="shared" si="1"/>
        <v>94.77574126123272</v>
      </c>
      <c r="F32" s="530">
        <f t="shared" si="0"/>
        <v>-1319.7000000000007</v>
      </c>
    </row>
    <row r="33" spans="1:6" ht="12.75">
      <c r="A33" s="382" t="s">
        <v>138</v>
      </c>
      <c r="B33" s="163" t="s">
        <v>96</v>
      </c>
      <c r="C33" s="463">
        <v>1633.8</v>
      </c>
      <c r="D33" s="371">
        <v>1621.6</v>
      </c>
      <c r="E33" s="445">
        <f t="shared" si="1"/>
        <v>99.25327457461132</v>
      </c>
      <c r="F33" s="445">
        <f t="shared" si="0"/>
        <v>-12.200000000000045</v>
      </c>
    </row>
    <row r="34" spans="1:6" ht="13.5" thickBot="1">
      <c r="A34" s="485" t="s">
        <v>139</v>
      </c>
      <c r="B34" s="182" t="s">
        <v>97</v>
      </c>
      <c r="C34" s="486">
        <v>353.3</v>
      </c>
      <c r="D34" s="487">
        <v>318</v>
      </c>
      <c r="E34" s="488">
        <f t="shared" si="1"/>
        <v>90.0084913671101</v>
      </c>
      <c r="F34" s="488">
        <f t="shared" si="0"/>
        <v>-35.30000000000001</v>
      </c>
    </row>
    <row r="35" spans="1:6" s="449" customFormat="1" ht="13.5" thickBot="1">
      <c r="A35" s="555" t="s">
        <v>169</v>
      </c>
      <c r="B35" s="558" t="s">
        <v>152</v>
      </c>
      <c r="C35" s="466">
        <f>C36+C37+C38</f>
        <v>52137.6</v>
      </c>
      <c r="D35" s="377">
        <f>D36+D37+D38</f>
        <v>48994.5</v>
      </c>
      <c r="E35" s="377">
        <f t="shared" si="1"/>
        <v>93.97152918431229</v>
      </c>
      <c r="F35" s="379">
        <f t="shared" si="0"/>
        <v>-3143.0999999999985</v>
      </c>
    </row>
    <row r="36" spans="1:6" ht="12.75">
      <c r="A36" s="556" t="s">
        <v>140</v>
      </c>
      <c r="B36" s="559" t="s">
        <v>98</v>
      </c>
      <c r="C36" s="529">
        <v>49243.5</v>
      </c>
      <c r="D36" s="537">
        <v>46094.6</v>
      </c>
      <c r="E36" s="549">
        <f t="shared" si="1"/>
        <v>93.60545046554367</v>
      </c>
      <c r="F36" s="530">
        <f t="shared" si="0"/>
        <v>-3148.9000000000015</v>
      </c>
    </row>
    <row r="37" spans="1:6" ht="12.75">
      <c r="A37" s="557" t="s">
        <v>141</v>
      </c>
      <c r="B37" s="417" t="s">
        <v>99</v>
      </c>
      <c r="C37" s="463">
        <v>1799.1</v>
      </c>
      <c r="D37" s="371">
        <v>1776.3</v>
      </c>
      <c r="E37" s="371">
        <f t="shared" si="1"/>
        <v>98.73269968317491</v>
      </c>
      <c r="F37" s="445">
        <f t="shared" si="0"/>
        <v>-22.799999999999955</v>
      </c>
    </row>
    <row r="38" spans="1:6" ht="13.5" thickBot="1">
      <c r="A38" s="491" t="s">
        <v>262</v>
      </c>
      <c r="B38" s="560" t="s">
        <v>263</v>
      </c>
      <c r="C38" s="551">
        <v>1095</v>
      </c>
      <c r="D38" s="299">
        <v>1123.6</v>
      </c>
      <c r="E38" s="299">
        <f t="shared" si="1"/>
        <v>102.61187214611871</v>
      </c>
      <c r="F38" s="548">
        <f t="shared" si="0"/>
        <v>28.59999999999991</v>
      </c>
    </row>
    <row r="39" spans="1:6" s="449" customFormat="1" ht="13.5" thickBot="1">
      <c r="A39" s="531" t="s">
        <v>142</v>
      </c>
      <c r="B39" s="175" t="s">
        <v>458</v>
      </c>
      <c r="C39" s="466">
        <f>C40+C41+C42+C43+C44</f>
        <v>4400.5</v>
      </c>
      <c r="D39" s="377">
        <f>D40+D41+D42+D43+D44</f>
        <v>4224.5</v>
      </c>
      <c r="E39" s="379">
        <f t="shared" si="1"/>
        <v>96.00045449380752</v>
      </c>
      <c r="F39" s="379">
        <f t="shared" si="0"/>
        <v>-176</v>
      </c>
    </row>
    <row r="40" spans="1:6" ht="12.75">
      <c r="A40" s="394" t="s">
        <v>143</v>
      </c>
      <c r="B40" s="159" t="s">
        <v>102</v>
      </c>
      <c r="C40" s="529">
        <v>1103.3</v>
      </c>
      <c r="D40" s="537">
        <v>1114.8</v>
      </c>
      <c r="E40" s="530">
        <f t="shared" si="1"/>
        <v>101.04232756276626</v>
      </c>
      <c r="F40" s="530">
        <f t="shared" si="0"/>
        <v>11.5</v>
      </c>
    </row>
    <row r="41" spans="1:6" ht="12.75">
      <c r="A41" s="382" t="s">
        <v>144</v>
      </c>
      <c r="B41" s="163" t="s">
        <v>103</v>
      </c>
      <c r="C41" s="463">
        <v>186.5</v>
      </c>
      <c r="D41" s="371">
        <v>142.7</v>
      </c>
      <c r="E41" s="445">
        <f t="shared" si="1"/>
        <v>76.51474530831098</v>
      </c>
      <c r="F41" s="445">
        <f t="shared" si="0"/>
        <v>-43.80000000000001</v>
      </c>
    </row>
    <row r="42" spans="1:6" ht="12.75">
      <c r="A42" s="382" t="s">
        <v>118</v>
      </c>
      <c r="B42" s="163" t="s">
        <v>153</v>
      </c>
      <c r="C42" s="463">
        <v>489.2</v>
      </c>
      <c r="D42" s="371">
        <v>448.1</v>
      </c>
      <c r="E42" s="445">
        <f t="shared" si="1"/>
        <v>91.59852820932134</v>
      </c>
      <c r="F42" s="445">
        <f t="shared" si="0"/>
        <v>-41.099999999999966</v>
      </c>
    </row>
    <row r="43" spans="1:6" ht="12.75">
      <c r="A43" s="382" t="s">
        <v>117</v>
      </c>
      <c r="B43" s="163" t="s">
        <v>243</v>
      </c>
      <c r="C43" s="463">
        <v>2621.5</v>
      </c>
      <c r="D43" s="371">
        <v>2518.9</v>
      </c>
      <c r="E43" s="445">
        <f t="shared" si="1"/>
        <v>96.0862101850086</v>
      </c>
      <c r="F43" s="445">
        <f t="shared" si="0"/>
        <v>-102.59999999999991</v>
      </c>
    </row>
    <row r="44" spans="1:6" ht="13.5" thickBot="1">
      <c r="A44" s="383" t="s">
        <v>116</v>
      </c>
      <c r="B44" s="231" t="s">
        <v>104</v>
      </c>
      <c r="C44" s="465">
        <v>0</v>
      </c>
      <c r="D44" s="373">
        <v>0</v>
      </c>
      <c r="E44" s="448">
        <v>0</v>
      </c>
      <c r="F44" s="448">
        <f t="shared" si="0"/>
        <v>0</v>
      </c>
    </row>
    <row r="45" spans="1:6" ht="13.5" thickBot="1">
      <c r="A45" s="222" t="s">
        <v>196</v>
      </c>
      <c r="B45" s="175" t="s">
        <v>105</v>
      </c>
      <c r="C45" s="466">
        <f>C6+C12+C15+C19+C23+C25+C31+C35+C39</f>
        <v>254505.9</v>
      </c>
      <c r="D45" s="377">
        <f>D6+D12+D15+D19+D23+D25+D31+D35+D39</f>
        <v>243708.69999999998</v>
      </c>
      <c r="E45" s="379">
        <f>D45/C45*100</f>
        <v>95.75758361593975</v>
      </c>
      <c r="F45" s="379">
        <f t="shared" si="0"/>
        <v>-10797.200000000012</v>
      </c>
    </row>
    <row r="46" spans="1:6" ht="13.5">
      <c r="A46" s="358"/>
      <c r="B46" s="547"/>
      <c r="C46" s="360"/>
      <c r="D46" s="360"/>
      <c r="E46" s="360"/>
      <c r="F46" s="360"/>
    </row>
    <row r="47" spans="1:7" ht="12.75">
      <c r="A47" s="744" t="s">
        <v>280</v>
      </c>
      <c r="B47" s="744"/>
      <c r="C47" s="744"/>
      <c r="D47" s="744"/>
      <c r="E47" s="545"/>
      <c r="F47" s="545"/>
      <c r="G47" s="542"/>
    </row>
    <row r="48" spans="1:7" ht="12.75" customHeight="1">
      <c r="A48" s="744" t="s">
        <v>281</v>
      </c>
      <c r="B48" s="744"/>
      <c r="C48" s="744"/>
      <c r="D48" s="744"/>
      <c r="E48" s="745" t="s">
        <v>223</v>
      </c>
      <c r="F48" s="745"/>
      <c r="G48" s="543"/>
    </row>
    <row r="49" spans="1:7" ht="15.75" customHeight="1">
      <c r="A49" s="544"/>
      <c r="B49" s="544"/>
      <c r="C49" s="544"/>
      <c r="D49" s="544"/>
      <c r="E49" s="546"/>
      <c r="F49" s="546"/>
      <c r="G49" s="543"/>
    </row>
    <row r="50" spans="1:6" ht="13.5">
      <c r="A50" s="743" t="s">
        <v>242</v>
      </c>
      <c r="B50" s="743"/>
      <c r="C50" s="153"/>
      <c r="D50" s="153"/>
      <c r="E50" s="360"/>
      <c r="F50" s="360"/>
    </row>
    <row r="51" spans="1:6" ht="13.5">
      <c r="A51" s="743" t="s">
        <v>282</v>
      </c>
      <c r="B51" s="743"/>
      <c r="C51" s="360"/>
      <c r="D51" s="360"/>
      <c r="E51" s="360"/>
      <c r="F51" s="360"/>
    </row>
    <row r="52" spans="1:6" ht="12.75">
      <c r="A52" s="358"/>
      <c r="B52" s="204"/>
      <c r="C52" s="360"/>
      <c r="D52" s="360"/>
      <c r="E52" s="360"/>
      <c r="F52" s="360"/>
    </row>
    <row r="53" spans="1:6" ht="12.75">
      <c r="A53" s="358"/>
      <c r="B53" s="177"/>
      <c r="C53" s="153"/>
      <c r="D53" s="153"/>
      <c r="E53" s="360"/>
      <c r="F53" s="360"/>
    </row>
    <row r="54" spans="1:6" ht="12.75">
      <c r="A54" s="358"/>
      <c r="B54" s="177"/>
      <c r="C54" s="153"/>
      <c r="D54" s="153"/>
      <c r="E54" s="360"/>
      <c r="F54" s="360"/>
    </row>
    <row r="55" spans="1:6" ht="12.75">
      <c r="A55" s="358"/>
      <c r="B55" s="177"/>
      <c r="C55" s="153"/>
      <c r="D55" s="153"/>
      <c r="E55" s="360"/>
      <c r="F55" s="360"/>
    </row>
    <row r="56" spans="1:6" ht="12.75">
      <c r="A56" s="358"/>
      <c r="B56" s="204"/>
      <c r="C56" s="397"/>
      <c r="D56" s="360"/>
      <c r="E56" s="360"/>
      <c r="F56" s="360"/>
    </row>
  </sheetData>
  <sheetProtection/>
  <mergeCells count="7">
    <mergeCell ref="A50:B50"/>
    <mergeCell ref="A51:B51"/>
    <mergeCell ref="A2:F2"/>
    <mergeCell ref="A3:F3"/>
    <mergeCell ref="A47:D47"/>
    <mergeCell ref="A48:D48"/>
    <mergeCell ref="E48:F48"/>
  </mergeCells>
  <printOptions/>
  <pageMargins left="0.55" right="0.36" top="1" bottom="0.52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46">
      <selection activeCell="E44" sqref="E44"/>
    </sheetView>
  </sheetViews>
  <sheetFormatPr defaultColWidth="9.00390625" defaultRowHeight="12.75"/>
  <cols>
    <col min="1" max="1" width="6.125" style="0" customWidth="1"/>
    <col min="2" max="2" width="44.25390625" style="0" customWidth="1"/>
    <col min="6" max="6" width="9.75390625" style="0" customWidth="1"/>
  </cols>
  <sheetData>
    <row r="1" spans="1:6" ht="51" customHeight="1" thickBot="1">
      <c r="A1" s="457"/>
      <c r="B1" s="458"/>
      <c r="C1" s="459" t="s">
        <v>300</v>
      </c>
      <c r="D1" s="459" t="s">
        <v>301</v>
      </c>
      <c r="E1" s="459" t="s">
        <v>465</v>
      </c>
      <c r="F1" s="460" t="s">
        <v>277</v>
      </c>
    </row>
    <row r="2" spans="1:6" ht="13.5" customHeight="1" thickBot="1">
      <c r="A2" s="422" t="s">
        <v>479</v>
      </c>
      <c r="B2" s="470" t="s">
        <v>480</v>
      </c>
      <c r="C2" s="470">
        <v>3</v>
      </c>
      <c r="D2" s="423">
        <v>4</v>
      </c>
      <c r="E2" s="437">
        <v>5</v>
      </c>
      <c r="F2" s="423">
        <v>6</v>
      </c>
    </row>
    <row r="3" spans="1:6" ht="15.75" customHeight="1" thickBot="1">
      <c r="A3" s="499" t="s">
        <v>111</v>
      </c>
      <c r="B3" s="508" t="s">
        <v>539</v>
      </c>
      <c r="C3" s="436">
        <f>C4+C5+C6+C8+C9+C7</f>
        <v>45477</v>
      </c>
      <c r="D3" s="433">
        <f>D4+D5+D6+D8+D9+D7</f>
        <v>42450.6</v>
      </c>
      <c r="E3" s="433">
        <f>D3/C3*100</f>
        <v>93.34520746751105</v>
      </c>
      <c r="F3" s="434">
        <f aca="true" t="shared" si="0" ref="F3:F47">D3-C3</f>
        <v>-3026.4000000000015</v>
      </c>
    </row>
    <row r="4" spans="1:6" ht="15.75" customHeight="1">
      <c r="A4" s="494" t="s">
        <v>185</v>
      </c>
      <c r="B4" s="523" t="s">
        <v>186</v>
      </c>
      <c r="C4" s="524">
        <v>516.7</v>
      </c>
      <c r="D4" s="525">
        <v>447.8</v>
      </c>
      <c r="E4" s="525">
        <f>D4/C4*100</f>
        <v>86.66537642732727</v>
      </c>
      <c r="F4" s="526">
        <f t="shared" si="0"/>
        <v>-68.90000000000003</v>
      </c>
    </row>
    <row r="5" spans="1:6" ht="27" customHeight="1">
      <c r="A5" s="413" t="s">
        <v>112</v>
      </c>
      <c r="B5" s="472" t="s">
        <v>541</v>
      </c>
      <c r="C5" s="410">
        <v>788.4</v>
      </c>
      <c r="D5" s="400">
        <v>780.3</v>
      </c>
      <c r="E5" s="400">
        <f>D5/C5*100</f>
        <v>98.97260273972603</v>
      </c>
      <c r="F5" s="404">
        <f t="shared" si="0"/>
        <v>-8.100000000000023</v>
      </c>
    </row>
    <row r="6" spans="1:6" ht="18.75" customHeight="1">
      <c r="A6" s="413" t="s">
        <v>113</v>
      </c>
      <c r="B6" s="472" t="s">
        <v>542</v>
      </c>
      <c r="C6" s="410">
        <v>43559.5</v>
      </c>
      <c r="D6" s="400">
        <v>40976.7</v>
      </c>
      <c r="E6" s="400">
        <f>D6/C6*100</f>
        <v>94.07063901100793</v>
      </c>
      <c r="F6" s="404">
        <f t="shared" si="0"/>
        <v>-2582.800000000003</v>
      </c>
    </row>
    <row r="7" spans="1:6" ht="17.25" customHeight="1">
      <c r="A7" s="413" t="s">
        <v>253</v>
      </c>
      <c r="B7" s="472" t="s">
        <v>254</v>
      </c>
      <c r="C7" s="410">
        <v>24.4</v>
      </c>
      <c r="D7" s="400">
        <v>24.4</v>
      </c>
      <c r="E7" s="400">
        <f>D7/C7*100</f>
        <v>100</v>
      </c>
      <c r="F7" s="404">
        <f t="shared" si="0"/>
        <v>0</v>
      </c>
    </row>
    <row r="8" spans="1:6" ht="17.25" customHeight="1">
      <c r="A8" s="413" t="s">
        <v>115</v>
      </c>
      <c r="B8" s="472" t="s">
        <v>109</v>
      </c>
      <c r="C8" s="410">
        <v>0</v>
      </c>
      <c r="D8" s="400">
        <v>0</v>
      </c>
      <c r="E8" s="400">
        <v>0</v>
      </c>
      <c r="F8" s="404">
        <f t="shared" si="0"/>
        <v>0</v>
      </c>
    </row>
    <row r="9" spans="1:6" ht="15.75" customHeight="1" thickBot="1">
      <c r="A9" s="427" t="s">
        <v>187</v>
      </c>
      <c r="B9" s="509" t="s">
        <v>188</v>
      </c>
      <c r="C9" s="513">
        <v>588</v>
      </c>
      <c r="D9" s="510">
        <v>221.4</v>
      </c>
      <c r="E9" s="510">
        <f aca="true" t="shared" si="1" ref="E9:E16">D9/C9*100</f>
        <v>37.6530612244898</v>
      </c>
      <c r="F9" s="511">
        <f t="shared" si="0"/>
        <v>-366.6</v>
      </c>
    </row>
    <row r="10" spans="1:6" s="449" customFormat="1" ht="15.75" customHeight="1" thickBot="1">
      <c r="A10" s="499" t="s">
        <v>270</v>
      </c>
      <c r="B10" s="518" t="s">
        <v>272</v>
      </c>
      <c r="C10" s="519">
        <f>C11</f>
        <v>613.3</v>
      </c>
      <c r="D10" s="520">
        <f>D11</f>
        <v>223.1</v>
      </c>
      <c r="E10" s="521">
        <f t="shared" si="1"/>
        <v>36.376977009620084</v>
      </c>
      <c r="F10" s="522">
        <f t="shared" si="0"/>
        <v>-390.19999999999993</v>
      </c>
    </row>
    <row r="11" spans="1:6" ht="15.75" customHeight="1" thickBot="1">
      <c r="A11" s="502" t="s">
        <v>271</v>
      </c>
      <c r="B11" s="514" t="s">
        <v>273</v>
      </c>
      <c r="C11" s="515">
        <v>613.3</v>
      </c>
      <c r="D11" s="516">
        <v>223.1</v>
      </c>
      <c r="E11" s="516">
        <f t="shared" si="1"/>
        <v>36.376977009620084</v>
      </c>
      <c r="F11" s="517">
        <f t="shared" si="0"/>
        <v>-390.19999999999993</v>
      </c>
    </row>
    <row r="12" spans="1:6" ht="26.25" customHeight="1" thickBot="1">
      <c r="A12" s="499" t="s">
        <v>119</v>
      </c>
      <c r="B12" s="508" t="s">
        <v>540</v>
      </c>
      <c r="C12" s="512">
        <f>C13+C15+C14</f>
        <v>2833</v>
      </c>
      <c r="D12" s="433">
        <f>D13+D15+D14</f>
        <v>2502.8</v>
      </c>
      <c r="E12" s="433">
        <f t="shared" si="1"/>
        <v>88.34451111895518</v>
      </c>
      <c r="F12" s="434">
        <f t="shared" si="0"/>
        <v>-330.1999999999998</v>
      </c>
    </row>
    <row r="13" spans="1:6" ht="12.75">
      <c r="A13" s="494" t="s">
        <v>120</v>
      </c>
      <c r="B13" s="507" t="s">
        <v>544</v>
      </c>
      <c r="C13" s="496">
        <v>1364.8</v>
      </c>
      <c r="D13" s="497">
        <v>1305.7</v>
      </c>
      <c r="E13" s="497">
        <f t="shared" si="1"/>
        <v>95.66969519343495</v>
      </c>
      <c r="F13" s="498">
        <f t="shared" si="0"/>
        <v>-59.09999999999991</v>
      </c>
    </row>
    <row r="14" spans="1:6" ht="12.75">
      <c r="A14" s="413" t="s">
        <v>268</v>
      </c>
      <c r="B14" s="474" t="s">
        <v>269</v>
      </c>
      <c r="C14" s="411">
        <v>679</v>
      </c>
      <c r="D14" s="401">
        <v>438.5</v>
      </c>
      <c r="E14" s="401">
        <f t="shared" si="1"/>
        <v>64.58026509572902</v>
      </c>
      <c r="F14" s="405">
        <f t="shared" si="0"/>
        <v>-240.5</v>
      </c>
    </row>
    <row r="15" spans="1:6" ht="15.75" customHeight="1" thickBot="1">
      <c r="A15" s="427" t="s">
        <v>189</v>
      </c>
      <c r="B15" s="501" t="s">
        <v>190</v>
      </c>
      <c r="C15" s="429">
        <v>789.2</v>
      </c>
      <c r="D15" s="430">
        <v>758.6</v>
      </c>
      <c r="E15" s="430">
        <f t="shared" si="1"/>
        <v>96.12265585402939</v>
      </c>
      <c r="F15" s="431">
        <f t="shared" si="0"/>
        <v>-30.600000000000023</v>
      </c>
    </row>
    <row r="16" spans="1:6" ht="13.5" thickBot="1">
      <c r="A16" s="499" t="s">
        <v>121</v>
      </c>
      <c r="B16" s="508" t="s">
        <v>158</v>
      </c>
      <c r="C16" s="436">
        <f>C17+C18+C19+C20</f>
        <v>86958</v>
      </c>
      <c r="D16" s="433">
        <f>D17+D18+D19+D20</f>
        <v>85690.3</v>
      </c>
      <c r="E16" s="433">
        <f t="shared" si="1"/>
        <v>98.54216978311369</v>
      </c>
      <c r="F16" s="434">
        <f t="shared" si="0"/>
        <v>-1267.699999999997</v>
      </c>
    </row>
    <row r="17" spans="1:6" ht="12.75">
      <c r="A17" s="494" t="s">
        <v>191</v>
      </c>
      <c r="B17" s="495" t="s">
        <v>192</v>
      </c>
      <c r="C17" s="496">
        <v>176.7</v>
      </c>
      <c r="D17" s="497"/>
      <c r="E17" s="497"/>
      <c r="F17" s="498">
        <f t="shared" si="0"/>
        <v>-176.7</v>
      </c>
    </row>
    <row r="18" spans="1:6" ht="12.75">
      <c r="A18" s="413" t="s">
        <v>232</v>
      </c>
      <c r="B18" s="475" t="s">
        <v>233</v>
      </c>
      <c r="C18" s="411"/>
      <c r="D18" s="401"/>
      <c r="E18" s="401"/>
      <c r="F18" s="405">
        <f t="shared" si="0"/>
        <v>0</v>
      </c>
    </row>
    <row r="19" spans="1:6" ht="12.75">
      <c r="A19" s="413" t="s">
        <v>122</v>
      </c>
      <c r="B19" s="475" t="s">
        <v>100</v>
      </c>
      <c r="C19" s="411">
        <v>86673</v>
      </c>
      <c r="D19" s="401">
        <v>85590.3</v>
      </c>
      <c r="E19" s="401">
        <f aca="true" t="shared" si="2" ref="E19:E47">D19/C19*100</f>
        <v>98.75082205531135</v>
      </c>
      <c r="F19" s="405">
        <f t="shared" si="0"/>
        <v>-1082.699999999997</v>
      </c>
    </row>
    <row r="20" spans="1:6" ht="15.75" customHeight="1" thickBot="1">
      <c r="A20" s="427" t="s">
        <v>123</v>
      </c>
      <c r="B20" s="477" t="s">
        <v>101</v>
      </c>
      <c r="C20" s="429">
        <v>108.3</v>
      </c>
      <c r="D20" s="430">
        <v>100</v>
      </c>
      <c r="E20" s="401">
        <f t="shared" si="2"/>
        <v>92.33610341643583</v>
      </c>
      <c r="F20" s="431">
        <f t="shared" si="0"/>
        <v>-8.299999999999997</v>
      </c>
    </row>
    <row r="21" spans="1:6" ht="12" customHeight="1" thickBot="1">
      <c r="A21" s="499" t="s">
        <v>124</v>
      </c>
      <c r="B21" s="508" t="s">
        <v>456</v>
      </c>
      <c r="C21" s="436">
        <f>C22+C23+C24</f>
        <v>41246.4</v>
      </c>
      <c r="D21" s="433">
        <f>D22+D23+D24</f>
        <v>41668.8</v>
      </c>
      <c r="E21" s="433">
        <f t="shared" si="2"/>
        <v>101.02408937507275</v>
      </c>
      <c r="F21" s="434">
        <f t="shared" si="0"/>
        <v>422.40000000000146</v>
      </c>
    </row>
    <row r="22" spans="1:6" ht="12.75">
      <c r="A22" s="494" t="s">
        <v>125</v>
      </c>
      <c r="B22" s="507" t="s">
        <v>545</v>
      </c>
      <c r="C22" s="496">
        <v>2086.7</v>
      </c>
      <c r="D22" s="497">
        <v>2227.3</v>
      </c>
      <c r="E22" s="497">
        <f t="shared" si="2"/>
        <v>106.73791153495952</v>
      </c>
      <c r="F22" s="498">
        <f t="shared" si="0"/>
        <v>140.60000000000036</v>
      </c>
    </row>
    <row r="23" spans="1:6" ht="12.75">
      <c r="A23" s="413" t="s">
        <v>126</v>
      </c>
      <c r="B23" s="474" t="s">
        <v>546</v>
      </c>
      <c r="C23" s="411">
        <v>31951.4</v>
      </c>
      <c r="D23" s="401">
        <v>32193.6</v>
      </c>
      <c r="E23" s="401">
        <f t="shared" si="2"/>
        <v>100.75802625237078</v>
      </c>
      <c r="F23" s="405">
        <f t="shared" si="0"/>
        <v>242.1999999999971</v>
      </c>
    </row>
    <row r="24" spans="1:6" ht="27.75" customHeight="1" thickBot="1">
      <c r="A24" s="427" t="s">
        <v>127</v>
      </c>
      <c r="B24" s="501" t="s">
        <v>91</v>
      </c>
      <c r="C24" s="429">
        <v>7208.3</v>
      </c>
      <c r="D24" s="430">
        <v>7247.9</v>
      </c>
      <c r="E24" s="430">
        <f t="shared" si="2"/>
        <v>100.54936670227377</v>
      </c>
      <c r="F24" s="431">
        <f t="shared" si="0"/>
        <v>39.599999999999454</v>
      </c>
    </row>
    <row r="25" spans="1:6" ht="12.75" customHeight="1" thickBot="1">
      <c r="A25" s="499" t="s">
        <v>128</v>
      </c>
      <c r="B25" s="500" t="s">
        <v>503</v>
      </c>
      <c r="C25" s="436">
        <f>C26</f>
        <v>66.7</v>
      </c>
      <c r="D25" s="433">
        <f>D26</f>
        <v>47.5</v>
      </c>
      <c r="E25" s="433">
        <f t="shared" si="2"/>
        <v>71.2143928035982</v>
      </c>
      <c r="F25" s="434">
        <f t="shared" si="0"/>
        <v>-19.200000000000003</v>
      </c>
    </row>
    <row r="26" spans="1:6" ht="17.25" customHeight="1" thickBot="1">
      <c r="A26" s="502" t="s">
        <v>129</v>
      </c>
      <c r="B26" s="503" t="s">
        <v>110</v>
      </c>
      <c r="C26" s="504">
        <v>66.7</v>
      </c>
      <c r="D26" s="505">
        <v>47.5</v>
      </c>
      <c r="E26" s="505">
        <f t="shared" si="2"/>
        <v>71.2143928035982</v>
      </c>
      <c r="F26" s="506">
        <f t="shared" si="0"/>
        <v>-19.200000000000003</v>
      </c>
    </row>
    <row r="27" spans="1:6" ht="13.5" customHeight="1" thickBot="1">
      <c r="A27" s="499" t="s">
        <v>130</v>
      </c>
      <c r="B27" s="500" t="s">
        <v>457</v>
      </c>
      <c r="C27" s="436">
        <f>C28+C29+C30+C31+C32</f>
        <v>181709.69999999998</v>
      </c>
      <c r="D27" s="433">
        <f>D28+D29+D30+D31+D32</f>
        <v>175034.7</v>
      </c>
      <c r="E27" s="433">
        <f t="shared" si="2"/>
        <v>96.32655824097449</v>
      </c>
      <c r="F27" s="434">
        <f t="shared" si="0"/>
        <v>-6674.999999999971</v>
      </c>
    </row>
    <row r="28" spans="1:6" ht="12.75">
      <c r="A28" s="494" t="s">
        <v>131</v>
      </c>
      <c r="B28" s="495" t="s">
        <v>92</v>
      </c>
      <c r="C28" s="496">
        <v>38239.8</v>
      </c>
      <c r="D28" s="497">
        <v>38583.6</v>
      </c>
      <c r="E28" s="497">
        <f t="shared" si="2"/>
        <v>100.89906327961967</v>
      </c>
      <c r="F28" s="498">
        <f t="shared" si="0"/>
        <v>343.79999999999563</v>
      </c>
    </row>
    <row r="29" spans="1:6" ht="12.75">
      <c r="A29" s="413" t="s">
        <v>132</v>
      </c>
      <c r="B29" s="475" t="s">
        <v>93</v>
      </c>
      <c r="C29" s="411">
        <v>132378.3</v>
      </c>
      <c r="D29" s="401">
        <v>125135</v>
      </c>
      <c r="E29" s="401">
        <f t="shared" si="2"/>
        <v>94.52833281587692</v>
      </c>
      <c r="F29" s="405">
        <f t="shared" si="0"/>
        <v>-7243.299999999988</v>
      </c>
    </row>
    <row r="30" spans="1:6" ht="15.75" customHeight="1">
      <c r="A30" s="413" t="s">
        <v>133</v>
      </c>
      <c r="B30" s="475" t="s">
        <v>94</v>
      </c>
      <c r="C30" s="411">
        <v>525.4</v>
      </c>
      <c r="D30" s="401">
        <v>529.7</v>
      </c>
      <c r="E30" s="401">
        <f t="shared" si="2"/>
        <v>100.8184240578607</v>
      </c>
      <c r="F30" s="405">
        <f t="shared" si="0"/>
        <v>4.300000000000068</v>
      </c>
    </row>
    <row r="31" spans="1:6" ht="12.75">
      <c r="A31" s="413" t="s">
        <v>134</v>
      </c>
      <c r="B31" s="475" t="s">
        <v>267</v>
      </c>
      <c r="C31" s="411">
        <v>1478.5</v>
      </c>
      <c r="D31" s="401">
        <v>1468.3</v>
      </c>
      <c r="E31" s="401">
        <f t="shared" si="2"/>
        <v>99.31011159959418</v>
      </c>
      <c r="F31" s="405">
        <f t="shared" si="0"/>
        <v>-10.200000000000045</v>
      </c>
    </row>
    <row r="32" spans="1:6" ht="16.5" customHeight="1" thickBot="1">
      <c r="A32" s="427" t="s">
        <v>135</v>
      </c>
      <c r="B32" s="477" t="s">
        <v>107</v>
      </c>
      <c r="C32" s="429">
        <v>9087.7</v>
      </c>
      <c r="D32" s="430">
        <v>9318.1</v>
      </c>
      <c r="E32" s="430">
        <f t="shared" si="2"/>
        <v>102.53529495912058</v>
      </c>
      <c r="F32" s="431">
        <f t="shared" si="0"/>
        <v>230.39999999999964</v>
      </c>
    </row>
    <row r="33" spans="1:6" ht="12.75" customHeight="1" thickBot="1">
      <c r="A33" s="499" t="s">
        <v>136</v>
      </c>
      <c r="B33" s="500" t="s">
        <v>467</v>
      </c>
      <c r="C33" s="436">
        <f>C34+C35+C36</f>
        <v>27248.1</v>
      </c>
      <c r="D33" s="433">
        <f>D34+D35+D36</f>
        <v>25880.899999999998</v>
      </c>
      <c r="E33" s="433">
        <f t="shared" si="2"/>
        <v>94.98240244273913</v>
      </c>
      <c r="F33" s="434">
        <f t="shared" si="0"/>
        <v>-1367.2000000000007</v>
      </c>
    </row>
    <row r="34" spans="1:6" ht="16.5" customHeight="1">
      <c r="A34" s="494" t="s">
        <v>137</v>
      </c>
      <c r="B34" s="495" t="s">
        <v>106</v>
      </c>
      <c r="C34" s="496">
        <v>25261</v>
      </c>
      <c r="D34" s="497">
        <v>23941.3</v>
      </c>
      <c r="E34" s="497">
        <f t="shared" si="2"/>
        <v>94.77574126123272</v>
      </c>
      <c r="F34" s="498">
        <f t="shared" si="0"/>
        <v>-1319.7000000000007</v>
      </c>
    </row>
    <row r="35" spans="1:6" ht="14.25" customHeight="1">
      <c r="A35" s="413" t="s">
        <v>138</v>
      </c>
      <c r="B35" s="475" t="s">
        <v>96</v>
      </c>
      <c r="C35" s="411">
        <v>1633.8</v>
      </c>
      <c r="D35" s="401">
        <v>1621.6</v>
      </c>
      <c r="E35" s="401">
        <f t="shared" si="2"/>
        <v>99.25327457461132</v>
      </c>
      <c r="F35" s="405">
        <f t="shared" si="0"/>
        <v>-12.200000000000045</v>
      </c>
    </row>
    <row r="36" spans="1:6" ht="15.75" customHeight="1" thickBot="1">
      <c r="A36" s="427" t="s">
        <v>139</v>
      </c>
      <c r="B36" s="477" t="s">
        <v>97</v>
      </c>
      <c r="C36" s="429">
        <v>353.3</v>
      </c>
      <c r="D36" s="430">
        <v>318</v>
      </c>
      <c r="E36" s="430">
        <f t="shared" si="2"/>
        <v>90.0084913671101</v>
      </c>
      <c r="F36" s="431">
        <f t="shared" si="0"/>
        <v>-35.30000000000001</v>
      </c>
    </row>
    <row r="37" spans="1:6" ht="13.5" customHeight="1" thickBot="1">
      <c r="A37" s="499" t="s">
        <v>169</v>
      </c>
      <c r="B37" s="500" t="s">
        <v>152</v>
      </c>
      <c r="C37" s="436">
        <f>C38+C39+C40</f>
        <v>53603.5</v>
      </c>
      <c r="D37" s="433">
        <f>D38+D39+D40</f>
        <v>50016.700000000004</v>
      </c>
      <c r="E37" s="433">
        <f t="shared" si="2"/>
        <v>93.30864589066013</v>
      </c>
      <c r="F37" s="434">
        <f t="shared" si="0"/>
        <v>-3586.7999999999956</v>
      </c>
    </row>
    <row r="38" spans="1:6" ht="17.25" customHeight="1">
      <c r="A38" s="494" t="s">
        <v>140</v>
      </c>
      <c r="B38" s="495" t="s">
        <v>98</v>
      </c>
      <c r="C38" s="496">
        <v>50709.4</v>
      </c>
      <c r="D38" s="497">
        <v>47116.8</v>
      </c>
      <c r="E38" s="497">
        <f t="shared" si="2"/>
        <v>92.9153174756554</v>
      </c>
      <c r="F38" s="498">
        <f t="shared" si="0"/>
        <v>-3592.5999999999985</v>
      </c>
    </row>
    <row r="39" spans="1:6" ht="17.25" customHeight="1">
      <c r="A39" s="413" t="s">
        <v>141</v>
      </c>
      <c r="B39" s="475" t="s">
        <v>99</v>
      </c>
      <c r="C39" s="411">
        <v>1799.1</v>
      </c>
      <c r="D39" s="401">
        <v>1776.3</v>
      </c>
      <c r="E39" s="401">
        <f t="shared" si="2"/>
        <v>98.73269968317491</v>
      </c>
      <c r="F39" s="405">
        <f t="shared" si="0"/>
        <v>-22.799999999999955</v>
      </c>
    </row>
    <row r="40" spans="1:6" ht="17.25" customHeight="1" thickBot="1">
      <c r="A40" s="427" t="s">
        <v>262</v>
      </c>
      <c r="B40" s="477" t="s">
        <v>263</v>
      </c>
      <c r="C40" s="429">
        <v>1095</v>
      </c>
      <c r="D40" s="430">
        <v>1123.6</v>
      </c>
      <c r="E40" s="430">
        <f t="shared" si="2"/>
        <v>102.61187214611871</v>
      </c>
      <c r="F40" s="431">
        <f t="shared" si="0"/>
        <v>28.59999999999991</v>
      </c>
    </row>
    <row r="41" spans="1:6" ht="17.25" customHeight="1" thickBot="1">
      <c r="A41" s="499" t="s">
        <v>142</v>
      </c>
      <c r="B41" s="500" t="s">
        <v>458</v>
      </c>
      <c r="C41" s="436">
        <f>C42+C43+C44+C45+C46</f>
        <v>86069.1</v>
      </c>
      <c r="D41" s="433">
        <f>D42+D43+D44+D45+D46</f>
        <v>70477.8</v>
      </c>
      <c r="E41" s="433">
        <f t="shared" si="2"/>
        <v>81.88513647755119</v>
      </c>
      <c r="F41" s="434">
        <f t="shared" si="0"/>
        <v>-15591.300000000003</v>
      </c>
    </row>
    <row r="42" spans="1:6" ht="16.5" customHeight="1">
      <c r="A42" s="494" t="s">
        <v>143</v>
      </c>
      <c r="B42" s="495" t="s">
        <v>102</v>
      </c>
      <c r="C42" s="496">
        <v>1103.3</v>
      </c>
      <c r="D42" s="497">
        <v>1114.8</v>
      </c>
      <c r="E42" s="497">
        <f t="shared" si="2"/>
        <v>101.04232756276626</v>
      </c>
      <c r="F42" s="498">
        <f t="shared" si="0"/>
        <v>11.5</v>
      </c>
    </row>
    <row r="43" spans="1:6" ht="20.25" customHeight="1">
      <c r="A43" s="413" t="s">
        <v>144</v>
      </c>
      <c r="B43" s="475" t="s">
        <v>103</v>
      </c>
      <c r="C43" s="411">
        <v>12190.4</v>
      </c>
      <c r="D43" s="401">
        <v>10582.9</v>
      </c>
      <c r="E43" s="401">
        <f t="shared" si="2"/>
        <v>86.81339414621341</v>
      </c>
      <c r="F43" s="405">
        <f t="shared" si="0"/>
        <v>-1607.5</v>
      </c>
    </row>
    <row r="44" spans="1:6" ht="18" customHeight="1">
      <c r="A44" s="413" t="s">
        <v>118</v>
      </c>
      <c r="B44" s="475" t="s">
        <v>153</v>
      </c>
      <c r="C44" s="411">
        <v>67198.6</v>
      </c>
      <c r="D44" s="401">
        <v>53809.1</v>
      </c>
      <c r="E44" s="401">
        <f t="shared" si="2"/>
        <v>80.07473369980922</v>
      </c>
      <c r="F44" s="405">
        <f t="shared" si="0"/>
        <v>-13389.500000000007</v>
      </c>
    </row>
    <row r="45" spans="1:6" ht="16.5" customHeight="1">
      <c r="A45" s="413" t="s">
        <v>117</v>
      </c>
      <c r="B45" s="475" t="s">
        <v>108</v>
      </c>
      <c r="C45" s="411">
        <v>2621.5</v>
      </c>
      <c r="D45" s="401">
        <v>2518.9</v>
      </c>
      <c r="E45" s="401">
        <f t="shared" si="2"/>
        <v>96.0862101850086</v>
      </c>
      <c r="F45" s="405">
        <f t="shared" si="0"/>
        <v>-102.59999999999991</v>
      </c>
    </row>
    <row r="46" spans="1:6" ht="23.25" customHeight="1" thickBot="1">
      <c r="A46" s="427" t="s">
        <v>116</v>
      </c>
      <c r="B46" s="477" t="s">
        <v>104</v>
      </c>
      <c r="C46" s="481">
        <v>2955.3</v>
      </c>
      <c r="D46" s="482">
        <v>2452.1</v>
      </c>
      <c r="E46" s="482">
        <f t="shared" si="2"/>
        <v>82.97296382769937</v>
      </c>
      <c r="F46" s="483">
        <f t="shared" si="0"/>
        <v>-503.2000000000003</v>
      </c>
    </row>
    <row r="47" spans="1:6" ht="20.25" customHeight="1" thickBot="1">
      <c r="A47" s="432" t="s">
        <v>196</v>
      </c>
      <c r="B47" s="435" t="s">
        <v>105</v>
      </c>
      <c r="C47" s="478">
        <f>C41+C37+C33+C27+C25+C21+C16+C12+C3+C10</f>
        <v>525824.8</v>
      </c>
      <c r="D47" s="478">
        <f>D41+D37+D33+D27+D25+D21+D16+D12+D3+D10</f>
        <v>493993.1999999999</v>
      </c>
      <c r="E47" s="479">
        <f t="shared" si="2"/>
        <v>93.94634866974701</v>
      </c>
      <c r="F47" s="480">
        <f t="shared" si="0"/>
        <v>-31831.60000000015</v>
      </c>
    </row>
    <row r="48" spans="1:6" ht="18.75" customHeight="1" thickBot="1">
      <c r="A48" s="432" t="s">
        <v>197</v>
      </c>
      <c r="B48" s="435" t="s">
        <v>234</v>
      </c>
      <c r="C48" s="436">
        <v>-26557.9</v>
      </c>
      <c r="D48" s="433">
        <v>-6803.3</v>
      </c>
      <c r="E48" s="479"/>
      <c r="F48" s="434"/>
    </row>
    <row r="49" spans="1:6" ht="15" customHeight="1" thickBot="1">
      <c r="A49" s="439" t="s">
        <v>479</v>
      </c>
      <c r="B49" s="437" t="s">
        <v>480</v>
      </c>
      <c r="C49" s="424">
        <v>3</v>
      </c>
      <c r="D49" s="425">
        <v>4</v>
      </c>
      <c r="E49" s="425">
        <v>5</v>
      </c>
      <c r="F49" s="426">
        <v>6</v>
      </c>
    </row>
    <row r="50" spans="1:6" ht="30" customHeight="1">
      <c r="A50" s="440"/>
      <c r="B50" s="438" t="s">
        <v>198</v>
      </c>
      <c r="C50" s="421"/>
      <c r="D50" s="407"/>
      <c r="E50" s="407"/>
      <c r="F50" s="408"/>
    </row>
    <row r="51" spans="1:6" ht="40.5" customHeight="1">
      <c r="A51" s="285"/>
      <c r="B51" s="234" t="s">
        <v>205</v>
      </c>
      <c r="C51" s="409"/>
      <c r="D51" s="399"/>
      <c r="E51" s="399"/>
      <c r="F51" s="403"/>
    </row>
    <row r="52" spans="1:6" ht="18.75" customHeight="1">
      <c r="A52" s="285"/>
      <c r="B52" s="163" t="s">
        <v>199</v>
      </c>
      <c r="C52" s="411"/>
      <c r="D52" s="401"/>
      <c r="E52" s="402"/>
      <c r="F52" s="406"/>
    </row>
    <row r="53" spans="1:6" ht="24.75" customHeight="1">
      <c r="A53" s="285"/>
      <c r="B53" s="163" t="s">
        <v>200</v>
      </c>
      <c r="C53" s="411"/>
      <c r="D53" s="401"/>
      <c r="E53" s="402"/>
      <c r="F53" s="406"/>
    </row>
    <row r="54" spans="1:6" ht="27.75" customHeight="1">
      <c r="A54" s="285"/>
      <c r="B54" s="234" t="s">
        <v>201</v>
      </c>
      <c r="C54" s="409"/>
      <c r="D54" s="399">
        <v>2062.9</v>
      </c>
      <c r="E54" s="399"/>
      <c r="F54" s="403"/>
    </row>
    <row r="55" spans="1:6" ht="27" customHeight="1">
      <c r="A55" s="285"/>
      <c r="B55" s="234" t="s">
        <v>206</v>
      </c>
      <c r="C55" s="409">
        <f>C57-C56</f>
        <v>26557.900000000023</v>
      </c>
      <c r="D55" s="399">
        <f>D57-D56</f>
        <v>4740.400000000023</v>
      </c>
      <c r="E55" s="399"/>
      <c r="F55" s="403"/>
    </row>
    <row r="56" spans="1:6" ht="18.75" customHeight="1">
      <c r="A56" s="285"/>
      <c r="B56" s="163" t="s">
        <v>171</v>
      </c>
      <c r="C56" s="411">
        <v>348358.6</v>
      </c>
      <c r="D56" s="401">
        <v>342224.1</v>
      </c>
      <c r="E56" s="399"/>
      <c r="F56" s="403"/>
    </row>
    <row r="57" spans="1:6" ht="17.25" customHeight="1">
      <c r="A57" s="285"/>
      <c r="B57" s="163" t="s">
        <v>202</v>
      </c>
      <c r="C57" s="411">
        <v>374916.5</v>
      </c>
      <c r="D57" s="401">
        <v>346964.5</v>
      </c>
      <c r="E57" s="399"/>
      <c r="F57" s="403"/>
    </row>
    <row r="58" spans="1:6" ht="27.75" customHeight="1" thickBot="1">
      <c r="A58" s="352"/>
      <c r="B58" s="195" t="s">
        <v>203</v>
      </c>
      <c r="C58" s="441">
        <f>C51+C54+C55</f>
        <v>26557.900000000023</v>
      </c>
      <c r="D58" s="442">
        <f>D51+D54+D55</f>
        <v>6803.300000000023</v>
      </c>
      <c r="E58" s="442"/>
      <c r="F58" s="443"/>
    </row>
    <row r="59" spans="1:6" ht="21.75" customHeight="1" thickBot="1">
      <c r="A59" s="287"/>
      <c r="B59" s="398" t="s">
        <v>204</v>
      </c>
      <c r="C59" s="436">
        <v>26557.9</v>
      </c>
      <c r="D59" s="433">
        <v>6803.3</v>
      </c>
      <c r="E59" s="433"/>
      <c r="F59" s="434"/>
    </row>
    <row r="60" spans="1:6" ht="21.75" customHeight="1">
      <c r="A60" s="319"/>
      <c r="B60" s="552"/>
      <c r="C60" s="553"/>
      <c r="D60" s="553"/>
      <c r="E60" s="553"/>
      <c r="F60" s="553"/>
    </row>
    <row r="61" spans="1:6" ht="12.75">
      <c r="A61" s="744" t="s">
        <v>280</v>
      </c>
      <c r="B61" s="744"/>
      <c r="C61" s="744"/>
      <c r="D61" s="744"/>
      <c r="E61" s="545"/>
      <c r="F61" s="545"/>
    </row>
    <row r="62" spans="1:6" ht="12.75">
      <c r="A62" s="744" t="s">
        <v>281</v>
      </c>
      <c r="B62" s="744"/>
      <c r="C62" s="744"/>
      <c r="D62" s="744"/>
      <c r="E62" s="745" t="s">
        <v>223</v>
      </c>
      <c r="F62" s="745"/>
    </row>
    <row r="63" spans="1:6" ht="12.75">
      <c r="A63" s="544"/>
      <c r="B63" s="544"/>
      <c r="C63" s="544"/>
      <c r="D63" s="544"/>
      <c r="E63" s="546"/>
      <c r="F63" s="546"/>
    </row>
    <row r="64" spans="1:6" ht="13.5">
      <c r="A64" s="743" t="s">
        <v>242</v>
      </c>
      <c r="B64" s="743"/>
      <c r="C64" s="153"/>
      <c r="D64" s="153"/>
      <c r="E64" s="360"/>
      <c r="F64" s="360"/>
    </row>
    <row r="65" spans="1:6" ht="13.5">
      <c r="A65" s="743" t="s">
        <v>282</v>
      </c>
      <c r="B65" s="743"/>
      <c r="C65" s="360"/>
      <c r="D65" s="360"/>
      <c r="E65" s="360"/>
      <c r="F65" s="360"/>
    </row>
    <row r="75" ht="12.75">
      <c r="H75" t="s">
        <v>505</v>
      </c>
    </row>
  </sheetData>
  <mergeCells count="5">
    <mergeCell ref="A65:B65"/>
    <mergeCell ref="A61:D61"/>
    <mergeCell ref="A62:D62"/>
    <mergeCell ref="E62:F62"/>
    <mergeCell ref="A64:B64"/>
  </mergeCells>
  <printOptions/>
  <pageMargins left="0.75" right="0.52" top="0.26" bottom="0.41" header="0.24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F112"/>
  <sheetViews>
    <sheetView tabSelected="1" workbookViewId="0" topLeftCell="A106">
      <selection activeCell="E108" sqref="E108"/>
    </sheetView>
  </sheetViews>
  <sheetFormatPr defaultColWidth="9.00390625" defaultRowHeight="12.75"/>
  <cols>
    <col min="1" max="1" width="26.125" style="561" customWidth="1"/>
    <col min="2" max="2" width="30.875" style="561" customWidth="1"/>
    <col min="3" max="3" width="11.25390625" style="561" customWidth="1"/>
    <col min="4" max="4" width="12.125" style="561" customWidth="1"/>
    <col min="5" max="5" width="11.375" style="561" customWidth="1"/>
    <col min="6" max="6" width="14.125" style="561" customWidth="1"/>
    <col min="7" max="7" width="9.125" style="561" customWidth="1"/>
    <col min="8" max="8" width="12.00390625" style="561" customWidth="1"/>
    <col min="9" max="16384" width="9.125" style="561" customWidth="1"/>
  </cols>
  <sheetData>
    <row r="1" spans="3:6" ht="65.25" customHeight="1">
      <c r="C1" s="750" t="s">
        <v>365</v>
      </c>
      <c r="D1" s="750"/>
      <c r="E1" s="750"/>
      <c r="F1" s="750"/>
    </row>
    <row r="2" spans="3:6" ht="22.5" customHeight="1">
      <c r="C2" s="751" t="s">
        <v>383</v>
      </c>
      <c r="D2" s="751"/>
      <c r="E2" s="751"/>
      <c r="F2" s="751"/>
    </row>
    <row r="3" ht="12.75"/>
    <row r="4" spans="1:6" ht="17.25" customHeight="1">
      <c r="A4" s="753" t="s">
        <v>334</v>
      </c>
      <c r="B4" s="753"/>
      <c r="C4" s="753"/>
      <c r="D4" s="753"/>
      <c r="E4" s="753"/>
      <c r="F4" s="753"/>
    </row>
    <row r="5" spans="1:6" ht="52.5" customHeight="1">
      <c r="A5" s="752" t="s">
        <v>384</v>
      </c>
      <c r="B5" s="752"/>
      <c r="C5" s="752"/>
      <c r="D5" s="752"/>
      <c r="E5" s="752"/>
      <c r="F5" s="752"/>
    </row>
    <row r="6" spans="2:6" s="563" customFormat="1" ht="16.5" customHeight="1" thickBot="1">
      <c r="B6" s="749" t="s">
        <v>321</v>
      </c>
      <c r="C6" s="749"/>
      <c r="D6" s="749"/>
      <c r="E6" s="749"/>
      <c r="F6" s="749"/>
    </row>
    <row r="7" spans="1:6" ht="65.25" customHeight="1">
      <c r="A7" s="621" t="s">
        <v>443</v>
      </c>
      <c r="B7" s="616" t="s">
        <v>424</v>
      </c>
      <c r="C7" s="616" t="s">
        <v>17</v>
      </c>
      <c r="D7" s="616" t="s">
        <v>385</v>
      </c>
      <c r="E7" s="616" t="s">
        <v>322</v>
      </c>
      <c r="F7" s="617" t="s">
        <v>394</v>
      </c>
    </row>
    <row r="8" spans="1:6" ht="17.25" customHeight="1" thickBot="1">
      <c r="A8" s="618" t="s">
        <v>479</v>
      </c>
      <c r="B8" s="619" t="s">
        <v>480</v>
      </c>
      <c r="C8" s="619" t="s">
        <v>481</v>
      </c>
      <c r="D8" s="619" t="s">
        <v>482</v>
      </c>
      <c r="E8" s="619" t="s">
        <v>483</v>
      </c>
      <c r="F8" s="620" t="s">
        <v>444</v>
      </c>
    </row>
    <row r="9" spans="1:6" ht="17.25" customHeight="1" thickBot="1">
      <c r="A9" s="746" t="s">
        <v>148</v>
      </c>
      <c r="B9" s="747"/>
      <c r="C9" s="747"/>
      <c r="D9" s="747"/>
      <c r="E9" s="747"/>
      <c r="F9" s="748"/>
    </row>
    <row r="10" spans="1:6" s="570" customFormat="1" ht="36" customHeight="1">
      <c r="A10" s="729" t="s">
        <v>350</v>
      </c>
      <c r="B10" s="730" t="s">
        <v>351</v>
      </c>
      <c r="C10" s="714">
        <f>C11+C15+C20+C22+C37+C39+C42+C51+C52+C13+C21+C55</f>
        <v>410177</v>
      </c>
      <c r="D10" s="714">
        <f>D11+D15+D20+D22+D37+D39+D42+D51+D52+D13+D21+D55</f>
        <v>273383.2</v>
      </c>
      <c r="E10" s="714">
        <f>D10/C10*100</f>
        <v>66.65005595145512</v>
      </c>
      <c r="F10" s="715">
        <f>D10-C10</f>
        <v>-136793.8</v>
      </c>
    </row>
    <row r="11" spans="1:6" s="570" customFormat="1" ht="31.5" customHeight="1">
      <c r="A11" s="711" t="s">
        <v>352</v>
      </c>
      <c r="B11" s="712" t="s">
        <v>353</v>
      </c>
      <c r="C11" s="713">
        <f>C12</f>
        <v>266870</v>
      </c>
      <c r="D11" s="713">
        <f>D12</f>
        <v>184770.7</v>
      </c>
      <c r="E11" s="714">
        <f aca="true" t="shared" si="0" ref="E11:E54">D11/C11*100</f>
        <v>69.23621988233973</v>
      </c>
      <c r="F11" s="715">
        <f aca="true" t="shared" si="1" ref="F11:F56">D11-C11</f>
        <v>-82099.29999999999</v>
      </c>
    </row>
    <row r="12" spans="1:6" s="570" customFormat="1" ht="33.75" customHeight="1">
      <c r="A12" s="716" t="s">
        <v>354</v>
      </c>
      <c r="B12" s="717" t="s">
        <v>464</v>
      </c>
      <c r="C12" s="718">
        <v>266870</v>
      </c>
      <c r="D12" s="718">
        <v>184770.7</v>
      </c>
      <c r="E12" s="719">
        <f t="shared" si="0"/>
        <v>69.23621988233973</v>
      </c>
      <c r="F12" s="720">
        <f t="shared" si="1"/>
        <v>-82099.29999999999</v>
      </c>
    </row>
    <row r="13" spans="1:6" s="570" customFormat="1" ht="70.5" customHeight="1">
      <c r="A13" s="711" t="s">
        <v>577</v>
      </c>
      <c r="B13" s="712" t="s">
        <v>576</v>
      </c>
      <c r="C13" s="713">
        <f>C14</f>
        <v>15838</v>
      </c>
      <c r="D13" s="713">
        <f>D14</f>
        <v>14374</v>
      </c>
      <c r="E13" s="714">
        <f t="shared" si="0"/>
        <v>90.75640863745423</v>
      </c>
      <c r="F13" s="715">
        <f t="shared" si="1"/>
        <v>-1464</v>
      </c>
    </row>
    <row r="14" spans="1:6" s="570" customFormat="1" ht="69" customHeight="1">
      <c r="A14" s="716" t="s">
        <v>575</v>
      </c>
      <c r="B14" s="717" t="s">
        <v>157</v>
      </c>
      <c r="C14" s="718">
        <v>15838</v>
      </c>
      <c r="D14" s="718">
        <v>14374</v>
      </c>
      <c r="E14" s="719">
        <f t="shared" si="0"/>
        <v>90.75640863745423</v>
      </c>
      <c r="F14" s="720">
        <f t="shared" si="1"/>
        <v>-1464</v>
      </c>
    </row>
    <row r="15" spans="1:6" s="570" customFormat="1" ht="32.25" customHeight="1">
      <c r="A15" s="604" t="s">
        <v>355</v>
      </c>
      <c r="B15" s="721" t="s">
        <v>356</v>
      </c>
      <c r="C15" s="605">
        <f>SUM(C17:C19)</f>
        <v>42751</v>
      </c>
      <c r="D15" s="605">
        <f>SUM(D17:D19)</f>
        <v>28822.2</v>
      </c>
      <c r="E15" s="607">
        <f t="shared" si="0"/>
        <v>67.41877382985193</v>
      </c>
      <c r="F15" s="722">
        <f t="shared" si="1"/>
        <v>-13928.8</v>
      </c>
    </row>
    <row r="16" spans="1:6" s="570" customFormat="1" ht="26.25" customHeight="1" hidden="1">
      <c r="A16" s="574" t="s">
        <v>422</v>
      </c>
      <c r="B16" s="723" t="s">
        <v>357</v>
      </c>
      <c r="C16" s="573"/>
      <c r="D16" s="573"/>
      <c r="E16" s="634" t="e">
        <f t="shared" si="0"/>
        <v>#DIV/0!</v>
      </c>
      <c r="F16" s="724">
        <f t="shared" si="1"/>
        <v>0</v>
      </c>
    </row>
    <row r="17" spans="1:6" s="570" customFormat="1" ht="55.5" customHeight="1">
      <c r="A17" s="574" t="s">
        <v>556</v>
      </c>
      <c r="B17" s="723" t="s">
        <v>154</v>
      </c>
      <c r="C17" s="573">
        <v>40844</v>
      </c>
      <c r="D17" s="573">
        <v>26561.6</v>
      </c>
      <c r="E17" s="634">
        <f t="shared" si="0"/>
        <v>65.03182842033101</v>
      </c>
      <c r="F17" s="724">
        <f t="shared" si="1"/>
        <v>-14282.400000000001</v>
      </c>
    </row>
    <row r="18" spans="1:6" s="570" customFormat="1" ht="36" customHeight="1">
      <c r="A18" s="574" t="s">
        <v>557</v>
      </c>
      <c r="B18" s="723" t="s">
        <v>513</v>
      </c>
      <c r="C18" s="573">
        <v>1697</v>
      </c>
      <c r="D18" s="573">
        <v>2142.2</v>
      </c>
      <c r="E18" s="634">
        <f t="shared" si="0"/>
        <v>126.23453152622272</v>
      </c>
      <c r="F18" s="724">
        <f t="shared" si="1"/>
        <v>445.1999999999998</v>
      </c>
    </row>
    <row r="19" spans="1:6" s="570" customFormat="1" ht="50.25" customHeight="1">
      <c r="A19" s="574" t="s">
        <v>558</v>
      </c>
      <c r="B19" s="723" t="s">
        <v>90</v>
      </c>
      <c r="C19" s="573">
        <v>210</v>
      </c>
      <c r="D19" s="573">
        <v>118.4</v>
      </c>
      <c r="E19" s="634">
        <f t="shared" si="0"/>
        <v>56.38095238095239</v>
      </c>
      <c r="F19" s="724">
        <f t="shared" si="1"/>
        <v>-91.6</v>
      </c>
    </row>
    <row r="20" spans="1:6" s="570" customFormat="1" ht="32.25" customHeight="1">
      <c r="A20" s="604" t="s">
        <v>358</v>
      </c>
      <c r="B20" s="721" t="s">
        <v>359</v>
      </c>
      <c r="C20" s="605">
        <v>9092</v>
      </c>
      <c r="D20" s="605">
        <v>5889.1</v>
      </c>
      <c r="E20" s="607">
        <f t="shared" si="0"/>
        <v>64.77232732072152</v>
      </c>
      <c r="F20" s="722">
        <f t="shared" si="1"/>
        <v>-3202.8999999999996</v>
      </c>
    </row>
    <row r="21" spans="1:6" s="570" customFormat="1" ht="79.5" customHeight="1">
      <c r="A21" s="604" t="s">
        <v>360</v>
      </c>
      <c r="B21" s="725" t="s">
        <v>578</v>
      </c>
      <c r="C21" s="605">
        <v>0</v>
      </c>
      <c r="D21" s="605">
        <v>5.5</v>
      </c>
      <c r="E21" s="605" t="s">
        <v>340</v>
      </c>
      <c r="F21" s="722">
        <f t="shared" si="1"/>
        <v>5.5</v>
      </c>
    </row>
    <row r="22" spans="1:6" s="570" customFormat="1" ht="97.5" customHeight="1">
      <c r="A22" s="604" t="s">
        <v>361</v>
      </c>
      <c r="B22" s="721" t="s">
        <v>362</v>
      </c>
      <c r="C22" s="605">
        <f>C25+C33+C35+C23+C30</f>
        <v>24389</v>
      </c>
      <c r="D22" s="605">
        <f>D25+D33+D35+D23</f>
        <v>16852</v>
      </c>
      <c r="E22" s="607">
        <f t="shared" si="0"/>
        <v>69.09672393292058</v>
      </c>
      <c r="F22" s="722">
        <f t="shared" si="1"/>
        <v>-7537</v>
      </c>
    </row>
    <row r="23" spans="1:6" s="570" customFormat="1" ht="97.5" customHeight="1">
      <c r="A23" s="604" t="s">
        <v>167</v>
      </c>
      <c r="B23" s="721" t="s">
        <v>1</v>
      </c>
      <c r="C23" s="605">
        <f>C24</f>
        <v>0</v>
      </c>
      <c r="D23" s="605">
        <f>D24</f>
        <v>14.4</v>
      </c>
      <c r="E23" s="605" t="s">
        <v>340</v>
      </c>
      <c r="F23" s="722">
        <f t="shared" si="1"/>
        <v>14.4</v>
      </c>
    </row>
    <row r="24" spans="1:6" s="570" customFormat="1" ht="97.5" customHeight="1">
      <c r="A24" s="574" t="s">
        <v>212</v>
      </c>
      <c r="B24" s="723" t="s">
        <v>213</v>
      </c>
      <c r="C24" s="573">
        <v>0</v>
      </c>
      <c r="D24" s="573">
        <v>14.4</v>
      </c>
      <c r="E24" s="573" t="s">
        <v>340</v>
      </c>
      <c r="F24" s="724">
        <f t="shared" si="1"/>
        <v>14.4</v>
      </c>
    </row>
    <row r="25" spans="1:6" s="570" customFormat="1" ht="225" customHeight="1">
      <c r="A25" s="604" t="s">
        <v>363</v>
      </c>
      <c r="B25" s="721" t="s">
        <v>396</v>
      </c>
      <c r="C25" s="605">
        <f>C26+C29+C31</f>
        <v>24251</v>
      </c>
      <c r="D25" s="605">
        <f>D26+D29+D31</f>
        <v>16810.7</v>
      </c>
      <c r="E25" s="607">
        <f t="shared" si="0"/>
        <v>69.31961568595109</v>
      </c>
      <c r="F25" s="722">
        <f t="shared" si="1"/>
        <v>-7440.299999999999</v>
      </c>
    </row>
    <row r="26" spans="1:6" s="570" customFormat="1" ht="165" customHeight="1">
      <c r="A26" s="604" t="s">
        <v>41</v>
      </c>
      <c r="B26" s="721" t="s">
        <v>42</v>
      </c>
      <c r="C26" s="605">
        <f>SUM(C27:C28)</f>
        <v>11580</v>
      </c>
      <c r="D26" s="605">
        <f>D27+D28</f>
        <v>7689.700000000001</v>
      </c>
      <c r="E26" s="607">
        <f t="shared" si="0"/>
        <v>66.40500863557858</v>
      </c>
      <c r="F26" s="722">
        <f t="shared" si="1"/>
        <v>-3890.2999999999993</v>
      </c>
    </row>
    <row r="27" spans="1:6" s="570" customFormat="1" ht="161.25" customHeight="1">
      <c r="A27" s="574" t="s">
        <v>43</v>
      </c>
      <c r="B27" s="723" t="s">
        <v>44</v>
      </c>
      <c r="C27" s="573">
        <v>6325</v>
      </c>
      <c r="D27" s="573">
        <v>3268.9</v>
      </c>
      <c r="E27" s="634">
        <f t="shared" si="0"/>
        <v>51.68221343873518</v>
      </c>
      <c r="F27" s="724">
        <f t="shared" si="1"/>
        <v>-3056.1</v>
      </c>
    </row>
    <row r="28" spans="1:6" s="570" customFormat="1" ht="168.75" customHeight="1">
      <c r="A28" s="574" t="s">
        <v>45</v>
      </c>
      <c r="B28" s="723" t="s">
        <v>46</v>
      </c>
      <c r="C28" s="573">
        <v>5255</v>
      </c>
      <c r="D28" s="573">
        <v>4420.8</v>
      </c>
      <c r="E28" s="634">
        <f t="shared" si="0"/>
        <v>84.1255946717412</v>
      </c>
      <c r="F28" s="724">
        <f t="shared" si="1"/>
        <v>-834.1999999999998</v>
      </c>
    </row>
    <row r="29" spans="1:6" s="570" customFormat="1" ht="218.25" customHeight="1">
      <c r="A29" s="604" t="s">
        <v>382</v>
      </c>
      <c r="B29" s="721" t="s">
        <v>388</v>
      </c>
      <c r="C29" s="605">
        <f>C30</f>
        <v>0</v>
      </c>
      <c r="D29" s="605">
        <f>D30</f>
        <v>44.8</v>
      </c>
      <c r="E29" s="605" t="str">
        <f>E30</f>
        <v>х</v>
      </c>
      <c r="F29" s="605">
        <f>F30</f>
        <v>44.8</v>
      </c>
    </row>
    <row r="30" spans="1:6" s="570" customFormat="1" ht="168.75" customHeight="1">
      <c r="A30" s="574" t="s">
        <v>315</v>
      </c>
      <c r="B30" s="723" t="s">
        <v>316</v>
      </c>
      <c r="C30" s="573">
        <v>0</v>
      </c>
      <c r="D30" s="573">
        <v>44.8</v>
      </c>
      <c r="E30" s="573" t="s">
        <v>340</v>
      </c>
      <c r="F30" s="573">
        <v>44.8</v>
      </c>
    </row>
    <row r="31" spans="1:6" s="570" customFormat="1" ht="194.25" customHeight="1">
      <c r="A31" s="604" t="s">
        <v>27</v>
      </c>
      <c r="B31" s="721" t="s">
        <v>26</v>
      </c>
      <c r="C31" s="605">
        <f>C32</f>
        <v>12671</v>
      </c>
      <c r="D31" s="605">
        <f>D32</f>
        <v>9076.2</v>
      </c>
      <c r="E31" s="607">
        <f t="shared" si="0"/>
        <v>71.62970562702235</v>
      </c>
      <c r="F31" s="722">
        <f t="shared" si="1"/>
        <v>-3594.7999999999993</v>
      </c>
    </row>
    <row r="32" spans="1:6" s="570" customFormat="1" ht="154.5" customHeight="1">
      <c r="A32" s="574" t="s">
        <v>565</v>
      </c>
      <c r="B32" s="723" t="s">
        <v>566</v>
      </c>
      <c r="C32" s="573">
        <v>12671</v>
      </c>
      <c r="D32" s="573">
        <v>9076.2</v>
      </c>
      <c r="E32" s="634">
        <f t="shared" si="0"/>
        <v>71.62970562702235</v>
      </c>
      <c r="F32" s="724">
        <f t="shared" si="1"/>
        <v>-3594.7999999999993</v>
      </c>
    </row>
    <row r="33" spans="1:6" s="570" customFormat="1" ht="85.5" customHeight="1">
      <c r="A33" s="604" t="s">
        <v>37</v>
      </c>
      <c r="B33" s="721" t="s">
        <v>38</v>
      </c>
      <c r="C33" s="605">
        <f>C34</f>
        <v>138</v>
      </c>
      <c r="D33" s="605">
        <f>D34</f>
        <v>22.1</v>
      </c>
      <c r="E33" s="607">
        <f t="shared" si="0"/>
        <v>16.014492753623188</v>
      </c>
      <c r="F33" s="722">
        <f t="shared" si="1"/>
        <v>-115.9</v>
      </c>
    </row>
    <row r="34" spans="1:6" s="570" customFormat="1" ht="123" customHeight="1">
      <c r="A34" s="574" t="s">
        <v>567</v>
      </c>
      <c r="B34" s="723" t="s">
        <v>56</v>
      </c>
      <c r="C34" s="590">
        <v>138</v>
      </c>
      <c r="D34" s="573">
        <v>22.1</v>
      </c>
      <c r="E34" s="634">
        <f t="shared" si="0"/>
        <v>16.014492753623188</v>
      </c>
      <c r="F34" s="724">
        <f t="shared" si="1"/>
        <v>-115.9</v>
      </c>
    </row>
    <row r="35" spans="1:6" s="570" customFormat="1" ht="208.5" customHeight="1">
      <c r="A35" s="604" t="s">
        <v>39</v>
      </c>
      <c r="B35" s="721" t="s">
        <v>40</v>
      </c>
      <c r="C35" s="622">
        <f>C36</f>
        <v>0</v>
      </c>
      <c r="D35" s="622">
        <f>D36</f>
        <v>4.8</v>
      </c>
      <c r="E35" s="605" t="s">
        <v>340</v>
      </c>
      <c r="F35" s="722">
        <f t="shared" si="1"/>
        <v>4.8</v>
      </c>
    </row>
    <row r="36" spans="1:6" s="570" customFormat="1" ht="183.75" customHeight="1">
      <c r="A36" s="574" t="s">
        <v>25</v>
      </c>
      <c r="B36" s="723" t="s">
        <v>32</v>
      </c>
      <c r="C36" s="590">
        <v>0</v>
      </c>
      <c r="D36" s="573">
        <v>4.8</v>
      </c>
      <c r="E36" s="573" t="s">
        <v>340</v>
      </c>
      <c r="F36" s="724">
        <f t="shared" si="1"/>
        <v>4.8</v>
      </c>
    </row>
    <row r="37" spans="1:6" s="570" customFormat="1" ht="42" customHeight="1">
      <c r="A37" s="604" t="s">
        <v>413</v>
      </c>
      <c r="B37" s="721" t="s">
        <v>364</v>
      </c>
      <c r="C37" s="605">
        <f>C38</f>
        <v>886</v>
      </c>
      <c r="D37" s="605">
        <f>D38</f>
        <v>1884.1</v>
      </c>
      <c r="E37" s="607">
        <f t="shared" si="0"/>
        <v>212.65237020316027</v>
      </c>
      <c r="F37" s="722">
        <f t="shared" si="1"/>
        <v>998.0999999999999</v>
      </c>
    </row>
    <row r="38" spans="1:6" s="570" customFormat="1" ht="54.75" customHeight="1">
      <c r="A38" s="574" t="s">
        <v>414</v>
      </c>
      <c r="B38" s="723" t="s">
        <v>323</v>
      </c>
      <c r="C38" s="573">
        <v>886</v>
      </c>
      <c r="D38" s="573">
        <v>1884.1</v>
      </c>
      <c r="E38" s="634">
        <f t="shared" si="0"/>
        <v>212.65237020316027</v>
      </c>
      <c r="F38" s="724">
        <f t="shared" si="1"/>
        <v>998.0999999999999</v>
      </c>
    </row>
    <row r="39" spans="1:6" s="570" customFormat="1" ht="69" customHeight="1">
      <c r="A39" s="604" t="s">
        <v>415</v>
      </c>
      <c r="B39" s="608" t="s">
        <v>397</v>
      </c>
      <c r="C39" s="727">
        <f>SUM(C40:C41)</f>
        <v>10973</v>
      </c>
      <c r="D39" s="727">
        <f>SUM(D40:D41)</f>
        <v>11285.2</v>
      </c>
      <c r="E39" s="607">
        <f t="shared" si="0"/>
        <v>102.84516540599655</v>
      </c>
      <c r="F39" s="722">
        <f t="shared" si="1"/>
        <v>312.2000000000007</v>
      </c>
    </row>
    <row r="40" spans="1:6" s="570" customFormat="1" ht="83.25" customHeight="1">
      <c r="A40" s="574" t="s">
        <v>58</v>
      </c>
      <c r="B40" s="723" t="s">
        <v>59</v>
      </c>
      <c r="C40" s="726">
        <v>10973</v>
      </c>
      <c r="D40" s="573">
        <v>11187.5</v>
      </c>
      <c r="E40" s="634">
        <f t="shared" si="0"/>
        <v>101.95479814089128</v>
      </c>
      <c r="F40" s="724">
        <f t="shared" si="1"/>
        <v>214.5</v>
      </c>
    </row>
    <row r="41" spans="1:6" s="570" customFormat="1" ht="46.5" customHeight="1">
      <c r="A41" s="574" t="s">
        <v>60</v>
      </c>
      <c r="B41" s="723" t="s">
        <v>61</v>
      </c>
      <c r="C41" s="726">
        <v>0</v>
      </c>
      <c r="D41" s="573">
        <v>97.7</v>
      </c>
      <c r="E41" s="573" t="s">
        <v>340</v>
      </c>
      <c r="F41" s="724">
        <f t="shared" si="1"/>
        <v>97.7</v>
      </c>
    </row>
    <row r="42" spans="1:6" s="570" customFormat="1" ht="59.25" customHeight="1">
      <c r="A42" s="604" t="s">
        <v>416</v>
      </c>
      <c r="B42" s="721" t="s">
        <v>417</v>
      </c>
      <c r="C42" s="605">
        <f>C43+C45</f>
        <v>34345</v>
      </c>
      <c r="D42" s="605">
        <f>D43+D45</f>
        <v>4062.8999999999996</v>
      </c>
      <c r="E42" s="607">
        <f t="shared" si="0"/>
        <v>11.829669529771436</v>
      </c>
      <c r="F42" s="722">
        <f t="shared" si="1"/>
        <v>-30282.1</v>
      </c>
    </row>
    <row r="43" spans="1:6" s="570" customFormat="1" ht="210" customHeight="1">
      <c r="A43" s="604" t="s">
        <v>14</v>
      </c>
      <c r="B43" s="721" t="s">
        <v>15</v>
      </c>
      <c r="C43" s="605">
        <f>C44</f>
        <v>31740</v>
      </c>
      <c r="D43" s="605">
        <f>D44</f>
        <v>1391.7</v>
      </c>
      <c r="E43" s="607">
        <f>D43/C43*100</f>
        <v>4.3846880907372405</v>
      </c>
      <c r="F43" s="722">
        <f>D43-C43</f>
        <v>-30348.3</v>
      </c>
    </row>
    <row r="44" spans="1:6" s="570" customFormat="1" ht="216.75" customHeight="1">
      <c r="A44" s="574" t="s">
        <v>561</v>
      </c>
      <c r="B44" s="723" t="s">
        <v>560</v>
      </c>
      <c r="C44" s="573">
        <v>31740</v>
      </c>
      <c r="D44" s="573">
        <v>1391.7</v>
      </c>
      <c r="E44" s="634">
        <f t="shared" si="0"/>
        <v>4.3846880907372405</v>
      </c>
      <c r="F44" s="724">
        <f t="shared" si="1"/>
        <v>-30348.3</v>
      </c>
    </row>
    <row r="45" spans="1:6" s="570" customFormat="1" ht="96.75" customHeight="1">
      <c r="A45" s="604" t="s">
        <v>13</v>
      </c>
      <c r="B45" s="721" t="s">
        <v>12</v>
      </c>
      <c r="C45" s="605">
        <f>C46+C49</f>
        <v>2605</v>
      </c>
      <c r="D45" s="605">
        <f>D46+D49</f>
        <v>2671.2</v>
      </c>
      <c r="E45" s="607">
        <f>D45/C45*100</f>
        <v>102.54126679462571</v>
      </c>
      <c r="F45" s="722">
        <f>D45-C45</f>
        <v>66.19999999999982</v>
      </c>
    </row>
    <row r="46" spans="1:6" s="570" customFormat="1" ht="96.75" customHeight="1">
      <c r="A46" s="604" t="s">
        <v>391</v>
      </c>
      <c r="B46" s="721" t="s">
        <v>392</v>
      </c>
      <c r="C46" s="605">
        <f>C47+C48</f>
        <v>2395</v>
      </c>
      <c r="D46" s="605">
        <f>D47+D48</f>
        <v>1390.6</v>
      </c>
      <c r="E46" s="605">
        <f>D46/C46*100</f>
        <v>58.06263048016701</v>
      </c>
      <c r="F46" s="605">
        <f>D46-C46</f>
        <v>-1004.4000000000001</v>
      </c>
    </row>
    <row r="47" spans="1:6" s="570" customFormat="1" ht="126" customHeight="1">
      <c r="A47" s="574" t="s">
        <v>28</v>
      </c>
      <c r="B47" s="723" t="s">
        <v>30</v>
      </c>
      <c r="C47" s="573">
        <v>0</v>
      </c>
      <c r="D47" s="573">
        <v>67.1</v>
      </c>
      <c r="E47" s="573" t="s">
        <v>340</v>
      </c>
      <c r="F47" s="724">
        <f>D47-C47</f>
        <v>67.1</v>
      </c>
    </row>
    <row r="48" spans="1:6" s="570" customFormat="1" ht="121.5" customHeight="1">
      <c r="A48" s="574" t="s">
        <v>29</v>
      </c>
      <c r="B48" s="723" t="s">
        <v>31</v>
      </c>
      <c r="C48" s="573">
        <v>2395</v>
      </c>
      <c r="D48" s="573">
        <v>1323.5</v>
      </c>
      <c r="E48" s="634">
        <f>D48/C48*100</f>
        <v>55.26096033402923</v>
      </c>
      <c r="F48" s="724">
        <f>D48-C48</f>
        <v>-1071.5</v>
      </c>
    </row>
    <row r="49" spans="1:6" s="570" customFormat="1" ht="137.25" customHeight="1">
      <c r="A49" s="604" t="s">
        <v>389</v>
      </c>
      <c r="B49" s="721" t="s">
        <v>390</v>
      </c>
      <c r="C49" s="605">
        <f>C50</f>
        <v>210</v>
      </c>
      <c r="D49" s="605">
        <f>D50</f>
        <v>1280.6</v>
      </c>
      <c r="E49" s="605">
        <f>E50</f>
        <v>609.8095238095237</v>
      </c>
      <c r="F49" s="605">
        <f>F50</f>
        <v>1070.6</v>
      </c>
    </row>
    <row r="50" spans="1:6" s="570" customFormat="1" ht="145.5" customHeight="1">
      <c r="A50" s="574" t="s">
        <v>559</v>
      </c>
      <c r="B50" s="723" t="s">
        <v>2</v>
      </c>
      <c r="C50" s="573">
        <v>210</v>
      </c>
      <c r="D50" s="573">
        <v>1280.6</v>
      </c>
      <c r="E50" s="634">
        <f t="shared" si="0"/>
        <v>609.8095238095237</v>
      </c>
      <c r="F50" s="724">
        <f t="shared" si="1"/>
        <v>1070.6</v>
      </c>
    </row>
    <row r="51" spans="1:6" s="570" customFormat="1" ht="39.75" customHeight="1">
      <c r="A51" s="604" t="s">
        <v>418</v>
      </c>
      <c r="B51" s="721" t="s">
        <v>419</v>
      </c>
      <c r="C51" s="605">
        <v>4979</v>
      </c>
      <c r="D51" s="605">
        <v>5287.5</v>
      </c>
      <c r="E51" s="607">
        <f t="shared" si="0"/>
        <v>106.19602329785099</v>
      </c>
      <c r="F51" s="722">
        <f t="shared" si="1"/>
        <v>308.5</v>
      </c>
    </row>
    <row r="52" spans="1:6" s="570" customFormat="1" ht="24.75" customHeight="1">
      <c r="A52" s="728" t="s">
        <v>420</v>
      </c>
      <c r="B52" s="721" t="s">
        <v>448</v>
      </c>
      <c r="C52" s="605">
        <f>SUM(C53:C54)</f>
        <v>54</v>
      </c>
      <c r="D52" s="605">
        <f>SUM(D53:D54)</f>
        <v>30.900000000000002</v>
      </c>
      <c r="E52" s="607">
        <f t="shared" si="0"/>
        <v>57.22222222222223</v>
      </c>
      <c r="F52" s="722">
        <f t="shared" si="1"/>
        <v>-23.099999999999998</v>
      </c>
    </row>
    <row r="53" spans="1:6" s="570" customFormat="1" ht="58.5" customHeight="1">
      <c r="A53" s="574" t="s">
        <v>562</v>
      </c>
      <c r="B53" s="723" t="s">
        <v>563</v>
      </c>
      <c r="C53" s="573">
        <v>0</v>
      </c>
      <c r="D53" s="573">
        <v>2.6</v>
      </c>
      <c r="E53" s="573" t="s">
        <v>340</v>
      </c>
      <c r="F53" s="724">
        <f t="shared" si="1"/>
        <v>2.6</v>
      </c>
    </row>
    <row r="54" spans="1:6" s="570" customFormat="1" ht="48.75" customHeight="1">
      <c r="A54" s="574" t="s">
        <v>564</v>
      </c>
      <c r="B54" s="723" t="s">
        <v>57</v>
      </c>
      <c r="C54" s="573">
        <v>54</v>
      </c>
      <c r="D54" s="573">
        <v>28.3</v>
      </c>
      <c r="E54" s="634">
        <f t="shared" si="0"/>
        <v>52.40740740740741</v>
      </c>
      <c r="F54" s="724">
        <f t="shared" si="1"/>
        <v>-25.7</v>
      </c>
    </row>
    <row r="55" spans="1:6" s="570" customFormat="1" ht="101.25" customHeight="1">
      <c r="A55" s="604" t="s">
        <v>33</v>
      </c>
      <c r="B55" s="721" t="s">
        <v>35</v>
      </c>
      <c r="C55" s="605">
        <f>C56</f>
        <v>0</v>
      </c>
      <c r="D55" s="605">
        <f>D56</f>
        <v>119.1</v>
      </c>
      <c r="E55" s="605" t="s">
        <v>340</v>
      </c>
      <c r="F55" s="722">
        <f t="shared" si="1"/>
        <v>119.1</v>
      </c>
    </row>
    <row r="56" spans="1:6" s="570" customFormat="1" ht="144.75" customHeight="1">
      <c r="A56" s="574" t="s">
        <v>34</v>
      </c>
      <c r="B56" s="723" t="s">
        <v>36</v>
      </c>
      <c r="C56" s="573">
        <v>0</v>
      </c>
      <c r="D56" s="573">
        <v>119.1</v>
      </c>
      <c r="E56" s="573" t="s">
        <v>340</v>
      </c>
      <c r="F56" s="724">
        <f t="shared" si="1"/>
        <v>119.1</v>
      </c>
    </row>
    <row r="57" spans="1:6" s="570" customFormat="1" ht="36" customHeight="1" thickBot="1">
      <c r="A57" s="669" t="s">
        <v>74</v>
      </c>
      <c r="B57" s="670" t="s">
        <v>75</v>
      </c>
      <c r="C57" s="657">
        <f>C58+C101+C104+C106</f>
        <v>1244791.3</v>
      </c>
      <c r="D57" s="657">
        <f>D58+D101+D104+D106</f>
        <v>843074.8999999999</v>
      </c>
      <c r="E57" s="657">
        <f>D57/C57*100</f>
        <v>67.72821275341497</v>
      </c>
      <c r="F57" s="658">
        <f>D57-C57</f>
        <v>-401716.40000000014</v>
      </c>
    </row>
    <row r="58" spans="1:6" ht="71.25" customHeight="1" thickBot="1">
      <c r="A58" s="671" t="s">
        <v>442</v>
      </c>
      <c r="B58" s="672" t="s">
        <v>84</v>
      </c>
      <c r="C58" s="633">
        <f>C59+C62+C67+C91</f>
        <v>1244781.3</v>
      </c>
      <c r="D58" s="633">
        <f>D59+D62+D67+D91</f>
        <v>845042.2</v>
      </c>
      <c r="E58" s="633">
        <f>D58/C58*100</f>
        <v>67.88680067735594</v>
      </c>
      <c r="F58" s="639">
        <f>D58-C58</f>
        <v>-399739.1000000001</v>
      </c>
    </row>
    <row r="59" spans="1:6" ht="84.75" customHeight="1">
      <c r="A59" s="671" t="s">
        <v>160</v>
      </c>
      <c r="B59" s="673" t="s">
        <v>548</v>
      </c>
      <c r="C59" s="607">
        <f>C60+C61</f>
        <v>129398</v>
      </c>
      <c r="D59" s="607">
        <f>D60+D61</f>
        <v>97744</v>
      </c>
      <c r="E59" s="607">
        <f>D59/C59*100</f>
        <v>75.53748898746503</v>
      </c>
      <c r="F59" s="631">
        <f>D59-C59</f>
        <v>-31654</v>
      </c>
    </row>
    <row r="60" spans="1:6" ht="63.75" customHeight="1">
      <c r="A60" s="674" t="s">
        <v>175</v>
      </c>
      <c r="B60" s="675" t="s">
        <v>174</v>
      </c>
      <c r="C60" s="573">
        <v>129398</v>
      </c>
      <c r="D60" s="573">
        <v>97744</v>
      </c>
      <c r="E60" s="573">
        <f aca="true" t="shared" si="2" ref="E60:E68">D60/C60*100</f>
        <v>75.53748898746503</v>
      </c>
      <c r="F60" s="588">
        <f aca="true" t="shared" si="3" ref="F60:F68">D60-C60</f>
        <v>-31654</v>
      </c>
    </row>
    <row r="61" spans="1:6" ht="97.5" customHeight="1" hidden="1">
      <c r="A61" s="674" t="s">
        <v>581</v>
      </c>
      <c r="B61" s="675" t="s">
        <v>582</v>
      </c>
      <c r="C61" s="666">
        <v>0</v>
      </c>
      <c r="D61" s="573">
        <v>0</v>
      </c>
      <c r="E61" s="573" t="s">
        <v>340</v>
      </c>
      <c r="F61" s="588">
        <f>D61-C61</f>
        <v>0</v>
      </c>
    </row>
    <row r="62" spans="1:6" ht="69" customHeight="1">
      <c r="A62" s="604" t="s">
        <v>425</v>
      </c>
      <c r="B62" s="608" t="s">
        <v>161</v>
      </c>
      <c r="C62" s="605">
        <f>C63+C64+C65+C66</f>
        <v>97105</v>
      </c>
      <c r="D62" s="605">
        <f>D63+D64+D65+D66</f>
        <v>79791.9</v>
      </c>
      <c r="E62" s="605">
        <f t="shared" si="2"/>
        <v>82.17074301014365</v>
      </c>
      <c r="F62" s="606">
        <f t="shared" si="3"/>
        <v>-17313.100000000006</v>
      </c>
    </row>
    <row r="63" spans="1:6" ht="74.25" customHeight="1">
      <c r="A63" s="574" t="s">
        <v>549</v>
      </c>
      <c r="B63" s="676" t="s">
        <v>550</v>
      </c>
      <c r="C63" s="573">
        <v>3585</v>
      </c>
      <c r="D63" s="573">
        <v>6292.9</v>
      </c>
      <c r="E63" s="573">
        <f t="shared" si="2"/>
        <v>175.53417015341702</v>
      </c>
      <c r="F63" s="588">
        <f t="shared" si="3"/>
        <v>2707.8999999999996</v>
      </c>
    </row>
    <row r="64" spans="1:6" ht="94.5" customHeight="1">
      <c r="A64" s="574" t="s">
        <v>426</v>
      </c>
      <c r="B64" s="676" t="s">
        <v>551</v>
      </c>
      <c r="C64" s="573">
        <v>75753</v>
      </c>
      <c r="D64" s="573">
        <v>65754.4</v>
      </c>
      <c r="E64" s="573">
        <f t="shared" si="2"/>
        <v>86.80105078346732</v>
      </c>
      <c r="F64" s="588">
        <f t="shared" si="3"/>
        <v>-9998.600000000006</v>
      </c>
    </row>
    <row r="65" spans="1:6" ht="187.5" customHeight="1" hidden="1">
      <c r="A65" s="574" t="s">
        <v>7</v>
      </c>
      <c r="B65" s="676" t="s">
        <v>8</v>
      </c>
      <c r="C65" s="666">
        <v>0</v>
      </c>
      <c r="D65" s="573">
        <v>0</v>
      </c>
      <c r="E65" s="573" t="e">
        <f t="shared" si="2"/>
        <v>#DIV/0!</v>
      </c>
      <c r="F65" s="588">
        <f t="shared" si="3"/>
        <v>0</v>
      </c>
    </row>
    <row r="66" spans="1:6" ht="46.5" customHeight="1">
      <c r="A66" s="574" t="s">
        <v>427</v>
      </c>
      <c r="B66" s="676" t="s">
        <v>336</v>
      </c>
      <c r="C66" s="573">
        <v>17767</v>
      </c>
      <c r="D66" s="573">
        <v>7744.6</v>
      </c>
      <c r="E66" s="573">
        <f t="shared" si="2"/>
        <v>43.58980131704846</v>
      </c>
      <c r="F66" s="588">
        <f t="shared" si="3"/>
        <v>-10022.4</v>
      </c>
    </row>
    <row r="67" spans="1:6" ht="83.25" customHeight="1">
      <c r="A67" s="604" t="s">
        <v>428</v>
      </c>
      <c r="B67" s="608" t="s">
        <v>568</v>
      </c>
      <c r="C67" s="605">
        <f>C68+C70+C71+C72+C73+C74+C75+C76+C77+C78+C79+C80+C83+C84+C85+C86+C87+C88+C89+C90</f>
        <v>920560.8</v>
      </c>
      <c r="D67" s="605">
        <f>D68+D70+D71+D72+D73+D74+D75+D76+D77+D78+D79+D80+D83+D84+D85+D86+D87+D88+D89+D90</f>
        <v>631761.2999999999</v>
      </c>
      <c r="E67" s="605">
        <f t="shared" si="2"/>
        <v>68.62787335719703</v>
      </c>
      <c r="F67" s="606">
        <f t="shared" si="3"/>
        <v>-288799.5000000001</v>
      </c>
    </row>
    <row r="68" spans="1:6" ht="99.75" customHeight="1">
      <c r="A68" s="574" t="s">
        <v>429</v>
      </c>
      <c r="B68" s="676" t="s">
        <v>569</v>
      </c>
      <c r="C68" s="573">
        <v>89216</v>
      </c>
      <c r="D68" s="573">
        <v>44297.5</v>
      </c>
      <c r="E68" s="573">
        <f t="shared" si="2"/>
        <v>49.65196825681492</v>
      </c>
      <c r="F68" s="588">
        <f t="shared" si="3"/>
        <v>-44918.5</v>
      </c>
    </row>
    <row r="69" spans="1:6" ht="128.25" customHeight="1" hidden="1">
      <c r="A69" s="677" t="s">
        <v>367</v>
      </c>
      <c r="B69" s="678" t="s">
        <v>366</v>
      </c>
      <c r="C69" s="667"/>
      <c r="D69" s="632"/>
      <c r="E69" s="632" t="e">
        <f aca="true" t="shared" si="4" ref="E69:E90">D69/C69*100</f>
        <v>#DIV/0!</v>
      </c>
      <c r="F69" s="636">
        <f aca="true" t="shared" si="5" ref="F69:F81">D69-C69</f>
        <v>0</v>
      </c>
    </row>
    <row r="70" spans="1:6" ht="63.75" customHeight="1">
      <c r="A70" s="574" t="s">
        <v>430</v>
      </c>
      <c r="B70" s="675" t="s">
        <v>325</v>
      </c>
      <c r="C70" s="573">
        <v>1449</v>
      </c>
      <c r="D70" s="573">
        <v>1483</v>
      </c>
      <c r="E70" s="573">
        <f t="shared" si="4"/>
        <v>102.34644582470669</v>
      </c>
      <c r="F70" s="588">
        <f t="shared" si="5"/>
        <v>34</v>
      </c>
    </row>
    <row r="71" spans="1:6" ht="150" customHeight="1">
      <c r="A71" s="574" t="s">
        <v>431</v>
      </c>
      <c r="B71" s="675" t="s">
        <v>62</v>
      </c>
      <c r="C71" s="573">
        <v>3278</v>
      </c>
      <c r="D71" s="573">
        <v>3203.8</v>
      </c>
      <c r="E71" s="573">
        <f t="shared" si="4"/>
        <v>97.73642464917633</v>
      </c>
      <c r="F71" s="588">
        <f t="shared" si="5"/>
        <v>-74.19999999999982</v>
      </c>
    </row>
    <row r="72" spans="1:6" s="603" customFormat="1" ht="170.25" customHeight="1">
      <c r="A72" s="574" t="s">
        <v>18</v>
      </c>
      <c r="B72" s="675" t="s">
        <v>19</v>
      </c>
      <c r="C72" s="573">
        <v>38</v>
      </c>
      <c r="D72" s="573">
        <v>0</v>
      </c>
      <c r="E72" s="573">
        <f t="shared" si="4"/>
        <v>0</v>
      </c>
      <c r="F72" s="588">
        <f t="shared" si="5"/>
        <v>-38</v>
      </c>
    </row>
    <row r="73" spans="1:6" ht="156" customHeight="1">
      <c r="A73" s="574" t="s">
        <v>432</v>
      </c>
      <c r="B73" s="676" t="s">
        <v>326</v>
      </c>
      <c r="C73" s="573">
        <v>49</v>
      </c>
      <c r="D73" s="573">
        <v>31.9</v>
      </c>
      <c r="E73" s="573">
        <f t="shared" si="4"/>
        <v>65.10204081632652</v>
      </c>
      <c r="F73" s="588">
        <f t="shared" si="5"/>
        <v>-17.1</v>
      </c>
    </row>
    <row r="74" spans="1:6" s="603" customFormat="1" ht="111" customHeight="1">
      <c r="A74" s="574" t="s">
        <v>433</v>
      </c>
      <c r="B74" s="676" t="s">
        <v>333</v>
      </c>
      <c r="C74" s="573">
        <v>1612</v>
      </c>
      <c r="D74" s="573">
        <v>1161</v>
      </c>
      <c r="E74" s="573">
        <f t="shared" si="4"/>
        <v>72.02233250620348</v>
      </c>
      <c r="F74" s="588">
        <f t="shared" si="5"/>
        <v>-451</v>
      </c>
    </row>
    <row r="75" spans="1:6" ht="126" customHeight="1">
      <c r="A75" s="574" t="s">
        <v>434</v>
      </c>
      <c r="B75" s="676" t="s">
        <v>327</v>
      </c>
      <c r="C75" s="573">
        <v>436</v>
      </c>
      <c r="D75" s="573">
        <v>420.2</v>
      </c>
      <c r="E75" s="573">
        <f t="shared" si="4"/>
        <v>96.37614678899082</v>
      </c>
      <c r="F75" s="588">
        <f>D75-C75</f>
        <v>-15.800000000000011</v>
      </c>
    </row>
    <row r="76" spans="1:6" ht="93" customHeight="1">
      <c r="A76" s="574" t="s">
        <v>435</v>
      </c>
      <c r="B76" s="676" t="s">
        <v>328</v>
      </c>
      <c r="C76" s="573">
        <v>4966</v>
      </c>
      <c r="D76" s="573">
        <v>3137.8</v>
      </c>
      <c r="E76" s="573">
        <f t="shared" si="4"/>
        <v>63.18566250503424</v>
      </c>
      <c r="F76" s="588">
        <f t="shared" si="5"/>
        <v>-1828.1999999999998</v>
      </c>
    </row>
    <row r="77" spans="1:6" ht="105.75" customHeight="1">
      <c r="A77" s="574" t="s">
        <v>436</v>
      </c>
      <c r="B77" s="676" t="s">
        <v>329</v>
      </c>
      <c r="C77" s="573">
        <v>2235</v>
      </c>
      <c r="D77" s="573">
        <v>1909.8</v>
      </c>
      <c r="E77" s="573">
        <f t="shared" si="4"/>
        <v>85.4496644295302</v>
      </c>
      <c r="F77" s="588">
        <f t="shared" si="5"/>
        <v>-325.20000000000005</v>
      </c>
    </row>
    <row r="78" spans="1:6" ht="99.75" customHeight="1">
      <c r="A78" s="574" t="s">
        <v>437</v>
      </c>
      <c r="B78" s="676" t="s">
        <v>63</v>
      </c>
      <c r="C78" s="573">
        <v>711367.8</v>
      </c>
      <c r="D78" s="573">
        <v>491164.1</v>
      </c>
      <c r="E78" s="573">
        <f t="shared" si="4"/>
        <v>69.04502846488131</v>
      </c>
      <c r="F78" s="588">
        <f t="shared" si="5"/>
        <v>-220203.70000000007</v>
      </c>
    </row>
    <row r="79" spans="1:6" ht="130.5" customHeight="1">
      <c r="A79" s="574" t="s">
        <v>438</v>
      </c>
      <c r="B79" s="676" t="s">
        <v>368</v>
      </c>
      <c r="C79" s="573">
        <v>11914</v>
      </c>
      <c r="D79" s="573">
        <v>8037.5</v>
      </c>
      <c r="E79" s="573">
        <f t="shared" si="4"/>
        <v>67.46264898438812</v>
      </c>
      <c r="F79" s="588">
        <f t="shared" si="5"/>
        <v>-3876.5</v>
      </c>
    </row>
    <row r="80" spans="1:6" ht="196.5" customHeight="1">
      <c r="A80" s="574" t="s">
        <v>439</v>
      </c>
      <c r="B80" s="676" t="s">
        <v>330</v>
      </c>
      <c r="C80" s="573">
        <v>12197</v>
      </c>
      <c r="D80" s="573">
        <v>6980</v>
      </c>
      <c r="E80" s="573">
        <f t="shared" si="4"/>
        <v>57.227187013199966</v>
      </c>
      <c r="F80" s="588">
        <f t="shared" si="5"/>
        <v>-5217</v>
      </c>
    </row>
    <row r="81" spans="1:6" ht="59.25" customHeight="1" hidden="1">
      <c r="A81" s="574" t="s">
        <v>381</v>
      </c>
      <c r="B81" s="676" t="s">
        <v>393</v>
      </c>
      <c r="C81" s="666">
        <v>0</v>
      </c>
      <c r="D81" s="573">
        <v>0</v>
      </c>
      <c r="E81" s="573" t="s">
        <v>340</v>
      </c>
      <c r="F81" s="588">
        <f t="shared" si="5"/>
        <v>0</v>
      </c>
    </row>
    <row r="82" spans="1:6" ht="263.25" customHeight="1" hidden="1">
      <c r="A82" s="574" t="s">
        <v>583</v>
      </c>
      <c r="B82" s="676" t="s">
        <v>584</v>
      </c>
      <c r="C82" s="666">
        <v>0</v>
      </c>
      <c r="D82" s="573">
        <v>0</v>
      </c>
      <c r="E82" s="573" t="e">
        <f t="shared" si="4"/>
        <v>#DIV/0!</v>
      </c>
      <c r="F82" s="588">
        <f aca="true" t="shared" si="6" ref="F82:F89">D82-C82</f>
        <v>0</v>
      </c>
    </row>
    <row r="83" spans="1:6" ht="225.75" customHeight="1">
      <c r="A83" s="574" t="s">
        <v>583</v>
      </c>
      <c r="B83" s="676" t="s">
        <v>166</v>
      </c>
      <c r="C83" s="573">
        <v>13282</v>
      </c>
      <c r="D83" s="573">
        <v>13281.4</v>
      </c>
      <c r="E83" s="573">
        <f t="shared" si="4"/>
        <v>99.99548260804096</v>
      </c>
      <c r="F83" s="588">
        <f t="shared" si="6"/>
        <v>-0.6000000000003638</v>
      </c>
    </row>
    <row r="84" spans="1:6" ht="147" customHeight="1">
      <c r="A84" s="574" t="s">
        <v>162</v>
      </c>
      <c r="B84" s="676" t="s">
        <v>163</v>
      </c>
      <c r="C84" s="573">
        <v>28771</v>
      </c>
      <c r="D84" s="573">
        <v>23857.2</v>
      </c>
      <c r="E84" s="573">
        <f t="shared" si="4"/>
        <v>82.92099683709291</v>
      </c>
      <c r="F84" s="588">
        <f t="shared" si="6"/>
        <v>-4913.799999999999</v>
      </c>
    </row>
    <row r="85" spans="1:6" ht="158.25" customHeight="1">
      <c r="A85" s="574" t="s">
        <v>64</v>
      </c>
      <c r="B85" s="676" t="s">
        <v>65</v>
      </c>
      <c r="C85" s="573">
        <v>835</v>
      </c>
      <c r="D85" s="573">
        <v>577.1</v>
      </c>
      <c r="E85" s="573">
        <f t="shared" si="4"/>
        <v>69.11377245508983</v>
      </c>
      <c r="F85" s="588">
        <f t="shared" si="6"/>
        <v>-257.9</v>
      </c>
    </row>
    <row r="86" spans="1:6" ht="150.75" customHeight="1">
      <c r="A86" s="574" t="s">
        <v>66</v>
      </c>
      <c r="B86" s="676" t="s">
        <v>67</v>
      </c>
      <c r="C86" s="573">
        <v>10764</v>
      </c>
      <c r="D86" s="573">
        <v>10764</v>
      </c>
      <c r="E86" s="573">
        <f t="shared" si="4"/>
        <v>100</v>
      </c>
      <c r="F86" s="588">
        <f t="shared" si="6"/>
        <v>0</v>
      </c>
    </row>
    <row r="87" spans="1:6" ht="111.75" customHeight="1">
      <c r="A87" s="574" t="s">
        <v>20</v>
      </c>
      <c r="B87" s="676" t="s">
        <v>21</v>
      </c>
      <c r="C87" s="573">
        <v>1559</v>
      </c>
      <c r="D87" s="573">
        <v>1325.1</v>
      </c>
      <c r="E87" s="573">
        <f t="shared" si="4"/>
        <v>84.99679281590763</v>
      </c>
      <c r="F87" s="588">
        <f t="shared" si="6"/>
        <v>-233.9000000000001</v>
      </c>
    </row>
    <row r="88" spans="1:6" ht="237" customHeight="1">
      <c r="A88" s="574" t="s">
        <v>68</v>
      </c>
      <c r="B88" s="676" t="s">
        <v>69</v>
      </c>
      <c r="C88" s="573">
        <v>21954</v>
      </c>
      <c r="D88" s="573">
        <v>16431.1</v>
      </c>
      <c r="E88" s="573">
        <f t="shared" si="4"/>
        <v>74.84330873644893</v>
      </c>
      <c r="F88" s="588">
        <f t="shared" si="6"/>
        <v>-5522.9000000000015</v>
      </c>
    </row>
    <row r="89" spans="1:6" ht="154.5" customHeight="1">
      <c r="A89" s="574" t="s">
        <v>571</v>
      </c>
      <c r="B89" s="676" t="s">
        <v>572</v>
      </c>
      <c r="C89" s="573">
        <v>3700</v>
      </c>
      <c r="D89" s="573">
        <v>2760.8</v>
      </c>
      <c r="E89" s="573">
        <f t="shared" si="4"/>
        <v>74.61621621621623</v>
      </c>
      <c r="F89" s="588">
        <f t="shared" si="6"/>
        <v>-939.1999999999998</v>
      </c>
    </row>
    <row r="90" spans="1:6" ht="53.25" customHeight="1">
      <c r="A90" s="574" t="s">
        <v>585</v>
      </c>
      <c r="B90" s="676" t="s">
        <v>586</v>
      </c>
      <c r="C90" s="573">
        <v>938</v>
      </c>
      <c r="D90" s="573">
        <v>938</v>
      </c>
      <c r="E90" s="573">
        <f t="shared" si="4"/>
        <v>100</v>
      </c>
      <c r="F90" s="588">
        <f>D90-C90</f>
        <v>0</v>
      </c>
    </row>
    <row r="91" spans="1:6" ht="39.75" customHeight="1">
      <c r="A91" s="604" t="s">
        <v>440</v>
      </c>
      <c r="B91" s="608" t="s">
        <v>331</v>
      </c>
      <c r="C91" s="605">
        <f>C92+C93+C94+C95+C97+C98+C100+C96</f>
        <v>97717.5</v>
      </c>
      <c r="D91" s="605">
        <f>D92+D93+D94+D95+D97+D98+D100+D96+D99</f>
        <v>35745</v>
      </c>
      <c r="E91" s="605">
        <f aca="true" t="shared" si="7" ref="E91:E102">D91/C91*100</f>
        <v>36.579937063473785</v>
      </c>
      <c r="F91" s="606">
        <f aca="true" t="shared" si="8" ref="F91:F107">D91-C91</f>
        <v>-61972.5</v>
      </c>
    </row>
    <row r="92" spans="1:6" ht="135" customHeight="1">
      <c r="A92" s="574" t="s">
        <v>587</v>
      </c>
      <c r="B92" s="676" t="s">
        <v>588</v>
      </c>
      <c r="C92" s="573">
        <v>10</v>
      </c>
      <c r="D92" s="573">
        <v>10</v>
      </c>
      <c r="E92" s="573">
        <f t="shared" si="7"/>
        <v>100</v>
      </c>
      <c r="F92" s="588">
        <f>D92-C92</f>
        <v>0</v>
      </c>
    </row>
    <row r="93" spans="1:6" ht="146.25" customHeight="1">
      <c r="A93" s="574" t="s">
        <v>441</v>
      </c>
      <c r="B93" s="676" t="s">
        <v>332</v>
      </c>
      <c r="C93" s="573">
        <v>95432</v>
      </c>
      <c r="D93" s="573">
        <v>33861</v>
      </c>
      <c r="E93" s="573">
        <f t="shared" si="7"/>
        <v>35.48180903680107</v>
      </c>
      <c r="F93" s="588">
        <f t="shared" si="8"/>
        <v>-61571</v>
      </c>
    </row>
    <row r="94" spans="1:6" ht="100.5" customHeight="1">
      <c r="A94" s="574" t="s">
        <v>573</v>
      </c>
      <c r="B94" s="676" t="s">
        <v>574</v>
      </c>
      <c r="C94" s="573">
        <v>23</v>
      </c>
      <c r="D94" s="573">
        <v>20</v>
      </c>
      <c r="E94" s="573">
        <f t="shared" si="7"/>
        <v>86.95652173913044</v>
      </c>
      <c r="F94" s="588">
        <f t="shared" si="8"/>
        <v>-3</v>
      </c>
    </row>
    <row r="95" spans="1:6" ht="187.5" customHeight="1">
      <c r="A95" s="574" t="s">
        <v>9</v>
      </c>
      <c r="B95" s="676" t="s">
        <v>10</v>
      </c>
      <c r="C95" s="573">
        <v>65.5</v>
      </c>
      <c r="D95" s="573">
        <v>57.4</v>
      </c>
      <c r="E95" s="573">
        <f t="shared" si="7"/>
        <v>87.63358778625954</v>
      </c>
      <c r="F95" s="588">
        <f t="shared" si="8"/>
        <v>-8.100000000000001</v>
      </c>
    </row>
    <row r="96" spans="1:6" ht="150.75" customHeight="1">
      <c r="A96" s="574" t="s">
        <v>22</v>
      </c>
      <c r="B96" s="676" t="s">
        <v>23</v>
      </c>
      <c r="C96" s="573">
        <v>50</v>
      </c>
      <c r="D96" s="573">
        <v>50</v>
      </c>
      <c r="E96" s="573">
        <f t="shared" si="7"/>
        <v>100</v>
      </c>
      <c r="F96" s="588">
        <f t="shared" si="8"/>
        <v>0</v>
      </c>
    </row>
    <row r="97" spans="1:6" ht="224.25" customHeight="1" hidden="1">
      <c r="A97" s="574" t="s">
        <v>11</v>
      </c>
      <c r="B97" s="676" t="s">
        <v>16</v>
      </c>
      <c r="C97" s="666">
        <v>0</v>
      </c>
      <c r="D97" s="573">
        <v>0</v>
      </c>
      <c r="E97" s="573" t="e">
        <f t="shared" si="7"/>
        <v>#DIV/0!</v>
      </c>
      <c r="F97" s="588">
        <f t="shared" si="8"/>
        <v>0</v>
      </c>
    </row>
    <row r="98" spans="1:6" ht="178.5" customHeight="1" hidden="1">
      <c r="A98" s="574" t="s">
        <v>554</v>
      </c>
      <c r="B98" s="676" t="s">
        <v>555</v>
      </c>
      <c r="C98" s="666">
        <v>0</v>
      </c>
      <c r="D98" s="573">
        <v>0</v>
      </c>
      <c r="E98" s="573" t="e">
        <f t="shared" si="7"/>
        <v>#DIV/0!</v>
      </c>
      <c r="F98" s="588">
        <f t="shared" si="8"/>
        <v>0</v>
      </c>
    </row>
    <row r="99" spans="1:6" ht="178.5" customHeight="1">
      <c r="A99" s="574" t="s">
        <v>554</v>
      </c>
      <c r="B99" s="676" t="s">
        <v>555</v>
      </c>
      <c r="C99" s="573">
        <v>0</v>
      </c>
      <c r="D99" s="573">
        <v>1525.6</v>
      </c>
      <c r="E99" s="573">
        <v>0</v>
      </c>
      <c r="F99" s="588">
        <f t="shared" si="8"/>
        <v>1525.6</v>
      </c>
    </row>
    <row r="100" spans="1:6" ht="72" customHeight="1">
      <c r="A100" s="574" t="s">
        <v>589</v>
      </c>
      <c r="B100" s="676" t="s">
        <v>590</v>
      </c>
      <c r="C100" s="573">
        <v>2137</v>
      </c>
      <c r="D100" s="573">
        <v>221</v>
      </c>
      <c r="E100" s="573">
        <f t="shared" si="7"/>
        <v>10.341600374356574</v>
      </c>
      <c r="F100" s="588">
        <f t="shared" si="8"/>
        <v>-1916</v>
      </c>
    </row>
    <row r="101" spans="1:6" s="603" customFormat="1" ht="42" customHeight="1">
      <c r="A101" s="604" t="s">
        <v>73</v>
      </c>
      <c r="B101" s="608" t="s">
        <v>70</v>
      </c>
      <c r="C101" s="605">
        <f>C102+C103</f>
        <v>10</v>
      </c>
      <c r="D101" s="605">
        <f>D102+D103</f>
        <v>313.7</v>
      </c>
      <c r="E101" s="605">
        <f t="shared" si="7"/>
        <v>3136.9999999999995</v>
      </c>
      <c r="F101" s="606">
        <f>D101-C101</f>
        <v>303.7</v>
      </c>
    </row>
    <row r="102" spans="1:6" s="603" customFormat="1" ht="186.75" customHeight="1">
      <c r="A102" s="574" t="s">
        <v>71</v>
      </c>
      <c r="B102" s="676" t="s">
        <v>72</v>
      </c>
      <c r="C102" s="573">
        <v>10</v>
      </c>
      <c r="D102" s="573">
        <v>0</v>
      </c>
      <c r="E102" s="573">
        <f t="shared" si="7"/>
        <v>0</v>
      </c>
      <c r="F102" s="588">
        <f>D102-C102</f>
        <v>-10</v>
      </c>
    </row>
    <row r="103" spans="1:6" s="603" customFormat="1" ht="55.5" customHeight="1">
      <c r="A103" s="574" t="s">
        <v>570</v>
      </c>
      <c r="B103" s="676" t="s">
        <v>552</v>
      </c>
      <c r="C103" s="573">
        <v>0</v>
      </c>
      <c r="D103" s="573">
        <v>313.7</v>
      </c>
      <c r="E103" s="573" t="s">
        <v>340</v>
      </c>
      <c r="F103" s="588">
        <f>D103-C103</f>
        <v>313.7</v>
      </c>
    </row>
    <row r="104" spans="1:6" ht="192.75" customHeight="1" hidden="1">
      <c r="A104" s="671" t="s">
        <v>86</v>
      </c>
      <c r="B104" s="673" t="s">
        <v>164</v>
      </c>
      <c r="C104" s="665">
        <f>C105</f>
        <v>0</v>
      </c>
      <c r="D104" s="607">
        <f>D105</f>
        <v>0</v>
      </c>
      <c r="E104" s="607" t="s">
        <v>340</v>
      </c>
      <c r="F104" s="631">
        <f t="shared" si="8"/>
        <v>0</v>
      </c>
    </row>
    <row r="105" spans="1:6" ht="149.25" customHeight="1" hidden="1">
      <c r="A105" s="679" t="s">
        <v>87</v>
      </c>
      <c r="B105" s="680" t="s">
        <v>165</v>
      </c>
      <c r="C105" s="668">
        <v>0</v>
      </c>
      <c r="D105" s="634">
        <v>0</v>
      </c>
      <c r="E105" s="634" t="s">
        <v>340</v>
      </c>
      <c r="F105" s="637">
        <f t="shared" si="8"/>
        <v>0</v>
      </c>
    </row>
    <row r="106" spans="1:6" ht="101.25" customHeight="1">
      <c r="A106" s="604" t="s">
        <v>406</v>
      </c>
      <c r="B106" s="608" t="s">
        <v>405</v>
      </c>
      <c r="C106" s="605">
        <f>C107</f>
        <v>0</v>
      </c>
      <c r="D106" s="605">
        <f>D107</f>
        <v>-2281</v>
      </c>
      <c r="E106" s="605" t="s">
        <v>340</v>
      </c>
      <c r="F106" s="606">
        <f t="shared" si="8"/>
        <v>-2281</v>
      </c>
    </row>
    <row r="107" spans="1:6" ht="113.25" customHeight="1">
      <c r="A107" s="681" t="s">
        <v>85</v>
      </c>
      <c r="B107" s="682" t="s">
        <v>421</v>
      </c>
      <c r="C107" s="573">
        <v>0</v>
      </c>
      <c r="D107" s="573">
        <v>-2281</v>
      </c>
      <c r="E107" s="573" t="s">
        <v>340</v>
      </c>
      <c r="F107" s="588">
        <f t="shared" si="8"/>
        <v>-2281</v>
      </c>
    </row>
    <row r="108" spans="1:6" ht="34.5" customHeight="1" thickBot="1">
      <c r="A108" s="683" t="s">
        <v>340</v>
      </c>
      <c r="B108" s="684" t="s">
        <v>324</v>
      </c>
      <c r="C108" s="635">
        <f>C10+C57</f>
        <v>1654968.3</v>
      </c>
      <c r="D108" s="635">
        <f>D10+D57</f>
        <v>1116458.0999999999</v>
      </c>
      <c r="E108" s="635">
        <f>D108/C108*100</f>
        <v>67.46099608071042</v>
      </c>
      <c r="F108" s="640">
        <f>D108-C108</f>
        <v>-538510.2000000002</v>
      </c>
    </row>
    <row r="109" ht="12.75">
      <c r="C109" s="638"/>
    </row>
    <row r="111" ht="12.75">
      <c r="C111" s="638"/>
    </row>
    <row r="112" ht="12.75">
      <c r="C112" s="638"/>
    </row>
  </sheetData>
  <autoFilter ref="A57:F57"/>
  <mergeCells count="6">
    <mergeCell ref="A9:F9"/>
    <mergeCell ref="B6:F6"/>
    <mergeCell ref="C1:F1"/>
    <mergeCell ref="C2:F2"/>
    <mergeCell ref="A5:F5"/>
    <mergeCell ref="A4:F4"/>
  </mergeCells>
  <printOptions/>
  <pageMargins left="0.984251968503937" right="0.5905511811023623" top="0.57" bottom="0.49" header="0.2362204724409449" footer="0.1968503937007874"/>
  <pageSetup firstPageNumber="3" useFirstPageNumber="1" fitToHeight="20" horizontalDpi="600" verticalDpi="600" orientation="portrait" paperSize="9" scale="82" r:id="rId3"/>
  <headerFooter alignWithMargins="0">
    <oddHeader>&amp;C &amp;P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69"/>
  <sheetViews>
    <sheetView workbookViewId="0" topLeftCell="A56">
      <selection activeCell="D1" sqref="D1"/>
    </sheetView>
  </sheetViews>
  <sheetFormatPr defaultColWidth="9.00390625" defaultRowHeight="12.75"/>
  <cols>
    <col min="1" max="1" width="7.75390625" style="615" customWidth="1"/>
    <col min="2" max="2" width="33.875" style="610" customWidth="1"/>
    <col min="3" max="3" width="11.875" style="603" customWidth="1"/>
    <col min="4" max="4" width="12.75390625" style="653" customWidth="1"/>
    <col min="5" max="5" width="9.00390625" style="610" customWidth="1"/>
    <col min="6" max="6" width="12.875" style="610" customWidth="1"/>
    <col min="7" max="16384" width="9.125" style="610" customWidth="1"/>
  </cols>
  <sheetData>
    <row r="1" spans="1:6" ht="84.75" customHeight="1" thickBot="1">
      <c r="A1" s="652" t="s">
        <v>319</v>
      </c>
      <c r="B1" s="652" t="s">
        <v>320</v>
      </c>
      <c r="C1" s="663" t="s">
        <v>17</v>
      </c>
      <c r="D1" s="616" t="s">
        <v>385</v>
      </c>
      <c r="E1" s="652" t="s">
        <v>465</v>
      </c>
      <c r="F1" s="652" t="s">
        <v>277</v>
      </c>
    </row>
    <row r="2" spans="1:6" ht="18" customHeight="1" thickBot="1">
      <c r="A2" s="611" t="s">
        <v>479</v>
      </c>
      <c r="B2" s="612" t="s">
        <v>480</v>
      </c>
      <c r="C2" s="569">
        <v>3</v>
      </c>
      <c r="D2" s="569">
        <v>4</v>
      </c>
      <c r="E2" s="612">
        <v>5</v>
      </c>
      <c r="F2" s="612">
        <v>6</v>
      </c>
    </row>
    <row r="3" spans="1:6" ht="20.25" customHeight="1">
      <c r="A3" s="754" t="s">
        <v>335</v>
      </c>
      <c r="B3" s="755"/>
      <c r="C3" s="755"/>
      <c r="D3" s="755"/>
      <c r="E3" s="755"/>
      <c r="F3" s="756"/>
    </row>
    <row r="4" spans="1:6" ht="36.75" customHeight="1">
      <c r="A4" s="648" t="s">
        <v>111</v>
      </c>
      <c r="B4" s="641" t="s">
        <v>539</v>
      </c>
      <c r="C4" s="687">
        <f>C5+C6+C9+C10+C11+C8+C7</f>
        <v>78150</v>
      </c>
      <c r="D4" s="688">
        <f>D5+D6+D9+D10+D11+D8+D7</f>
        <v>55626.299999999996</v>
      </c>
      <c r="E4" s="688">
        <f>D4/C4*100</f>
        <v>71.178886756238</v>
      </c>
      <c r="F4" s="689">
        <f>D4-C4</f>
        <v>-22523.700000000004</v>
      </c>
    </row>
    <row r="5" spans="1:6" ht="99" customHeight="1">
      <c r="A5" s="648" t="s">
        <v>112</v>
      </c>
      <c r="B5" s="613" t="s">
        <v>176</v>
      </c>
      <c r="C5" s="690">
        <v>1228</v>
      </c>
      <c r="D5" s="690">
        <v>903.5</v>
      </c>
      <c r="E5" s="691">
        <f aca="true" t="shared" si="0" ref="E5:E68">D5/C5*100</f>
        <v>73.57491856677525</v>
      </c>
      <c r="F5" s="692">
        <f aca="true" t="shared" si="1" ref="F5:F68">D5-C5</f>
        <v>-324.5</v>
      </c>
    </row>
    <row r="6" spans="1:6" ht="132" customHeight="1">
      <c r="A6" s="648" t="s">
        <v>113</v>
      </c>
      <c r="B6" s="613" t="s">
        <v>177</v>
      </c>
      <c r="C6" s="690">
        <v>73281</v>
      </c>
      <c r="D6" s="690">
        <v>51772.1</v>
      </c>
      <c r="E6" s="691">
        <f t="shared" si="0"/>
        <v>70.64873568865053</v>
      </c>
      <c r="F6" s="692">
        <f t="shared" si="1"/>
        <v>-21508.9</v>
      </c>
    </row>
    <row r="7" spans="1:6" ht="28.5" customHeight="1">
      <c r="A7" s="648" t="s">
        <v>114</v>
      </c>
      <c r="B7" s="654" t="s">
        <v>543</v>
      </c>
      <c r="C7" s="690">
        <v>38</v>
      </c>
      <c r="D7" s="690">
        <v>0</v>
      </c>
      <c r="E7" s="691">
        <f t="shared" si="0"/>
        <v>0</v>
      </c>
      <c r="F7" s="692">
        <f t="shared" si="1"/>
        <v>-38</v>
      </c>
    </row>
    <row r="8" spans="1:6" ht="84" customHeight="1">
      <c r="A8" s="648" t="s">
        <v>76</v>
      </c>
      <c r="B8" s="613" t="s">
        <v>77</v>
      </c>
      <c r="C8" s="690">
        <v>1124</v>
      </c>
      <c r="D8" s="690">
        <v>932.2</v>
      </c>
      <c r="E8" s="691">
        <f t="shared" si="0"/>
        <v>82.93594306049823</v>
      </c>
      <c r="F8" s="692">
        <f t="shared" si="1"/>
        <v>-191.79999999999995</v>
      </c>
    </row>
    <row r="9" spans="1:6" ht="40.5" customHeight="1">
      <c r="A9" s="648" t="s">
        <v>215</v>
      </c>
      <c r="B9" s="642" t="s">
        <v>339</v>
      </c>
      <c r="C9" s="690">
        <v>1030</v>
      </c>
      <c r="D9" s="690">
        <v>838.9</v>
      </c>
      <c r="E9" s="691">
        <f t="shared" si="0"/>
        <v>81.44660194174756</v>
      </c>
      <c r="F9" s="692">
        <f t="shared" si="1"/>
        <v>-191.10000000000002</v>
      </c>
    </row>
    <row r="10" spans="1:6" ht="28.5" customHeight="1" hidden="1">
      <c r="A10" s="648" t="s">
        <v>341</v>
      </c>
      <c r="B10" s="642" t="s">
        <v>109</v>
      </c>
      <c r="C10" s="690">
        <v>0</v>
      </c>
      <c r="D10" s="690">
        <v>0</v>
      </c>
      <c r="E10" s="691" t="e">
        <f t="shared" si="0"/>
        <v>#DIV/0!</v>
      </c>
      <c r="F10" s="692">
        <f t="shared" si="1"/>
        <v>0</v>
      </c>
    </row>
    <row r="11" spans="1:6" ht="41.25" customHeight="1">
      <c r="A11" s="648" t="s">
        <v>115</v>
      </c>
      <c r="B11" s="642" t="s">
        <v>188</v>
      </c>
      <c r="C11" s="690">
        <v>1449</v>
      </c>
      <c r="D11" s="690">
        <v>1179.6</v>
      </c>
      <c r="E11" s="691">
        <f t="shared" si="0"/>
        <v>81.40786749482402</v>
      </c>
      <c r="F11" s="692">
        <f t="shared" si="1"/>
        <v>-269.4000000000001</v>
      </c>
    </row>
    <row r="12" spans="1:6" ht="30.75" customHeight="1">
      <c r="A12" s="649" t="s">
        <v>270</v>
      </c>
      <c r="B12" s="641" t="s">
        <v>272</v>
      </c>
      <c r="C12" s="687">
        <f>C14+C13</f>
        <v>1612</v>
      </c>
      <c r="D12" s="687">
        <f>D14+D13</f>
        <v>1161</v>
      </c>
      <c r="E12" s="688">
        <f t="shared" si="0"/>
        <v>72.02233250620348</v>
      </c>
      <c r="F12" s="689">
        <f t="shared" si="1"/>
        <v>-451</v>
      </c>
    </row>
    <row r="13" spans="1:6" ht="30.75" customHeight="1">
      <c r="A13" s="649" t="s">
        <v>159</v>
      </c>
      <c r="B13" s="642" t="s">
        <v>273</v>
      </c>
      <c r="C13" s="690">
        <v>1612</v>
      </c>
      <c r="D13" s="690">
        <v>1161</v>
      </c>
      <c r="E13" s="691">
        <f t="shared" si="0"/>
        <v>72.02233250620348</v>
      </c>
      <c r="F13" s="692">
        <f t="shared" si="1"/>
        <v>-451</v>
      </c>
    </row>
    <row r="14" spans="1:6" ht="40.5" customHeight="1" hidden="1" thickBot="1">
      <c r="A14" s="649" t="s">
        <v>344</v>
      </c>
      <c r="B14" s="642" t="s">
        <v>345</v>
      </c>
      <c r="C14" s="690"/>
      <c r="D14" s="690"/>
      <c r="E14" s="691" t="e">
        <f t="shared" si="0"/>
        <v>#DIV/0!</v>
      </c>
      <c r="F14" s="692">
        <f t="shared" si="1"/>
        <v>0</v>
      </c>
    </row>
    <row r="15" spans="1:6" ht="54" customHeight="1">
      <c r="A15" s="649" t="s">
        <v>119</v>
      </c>
      <c r="B15" s="641" t="s">
        <v>540</v>
      </c>
      <c r="C15" s="687">
        <f>C16+C17+C18</f>
        <v>2481</v>
      </c>
      <c r="D15" s="688">
        <f>D16+D17+D18</f>
        <v>1766.9</v>
      </c>
      <c r="E15" s="688">
        <f t="shared" si="0"/>
        <v>71.21725110842402</v>
      </c>
      <c r="F15" s="689">
        <f t="shared" si="1"/>
        <v>-714.0999999999999</v>
      </c>
    </row>
    <row r="16" spans="1:6" ht="22.5" customHeight="1" hidden="1">
      <c r="A16" s="649" t="s">
        <v>120</v>
      </c>
      <c r="B16" s="642" t="s">
        <v>544</v>
      </c>
      <c r="C16" s="690"/>
      <c r="D16" s="690"/>
      <c r="E16" s="691" t="e">
        <f t="shared" si="0"/>
        <v>#DIV/0!</v>
      </c>
      <c r="F16" s="692">
        <f t="shared" si="1"/>
        <v>0</v>
      </c>
    </row>
    <row r="17" spans="1:6" ht="63" customHeight="1">
      <c r="A17" s="650" t="s">
        <v>302</v>
      </c>
      <c r="B17" s="613" t="s">
        <v>178</v>
      </c>
      <c r="C17" s="690">
        <v>2231</v>
      </c>
      <c r="D17" s="690">
        <v>1746.9</v>
      </c>
      <c r="E17" s="691">
        <f t="shared" si="0"/>
        <v>78.30121021963245</v>
      </c>
      <c r="F17" s="692">
        <f t="shared" si="1"/>
        <v>-484.0999999999999</v>
      </c>
    </row>
    <row r="18" spans="1:6" ht="63" customHeight="1">
      <c r="A18" s="650" t="s">
        <v>24</v>
      </c>
      <c r="B18" s="613" t="s">
        <v>47</v>
      </c>
      <c r="C18" s="690">
        <v>250</v>
      </c>
      <c r="D18" s="690">
        <v>20</v>
      </c>
      <c r="E18" s="691">
        <f t="shared" si="0"/>
        <v>8</v>
      </c>
      <c r="F18" s="692">
        <f t="shared" si="1"/>
        <v>-230</v>
      </c>
    </row>
    <row r="19" spans="1:7" ht="30.75" customHeight="1">
      <c r="A19" s="649" t="s">
        <v>121</v>
      </c>
      <c r="B19" s="641" t="s">
        <v>158</v>
      </c>
      <c r="C19" s="687">
        <f>C21+C22+C23+C24+C25+C20+C26</f>
        <v>72968</v>
      </c>
      <c r="D19" s="687">
        <f>D21+D22+D23+D24+D25+D20+D26</f>
        <v>35561.8</v>
      </c>
      <c r="E19" s="688">
        <f t="shared" si="0"/>
        <v>48.73615831597413</v>
      </c>
      <c r="F19" s="689">
        <f t="shared" si="1"/>
        <v>-37406.2</v>
      </c>
      <c r="G19" s="614"/>
    </row>
    <row r="20" spans="1:7" ht="20.25" customHeight="1">
      <c r="A20" s="649" t="s">
        <v>407</v>
      </c>
      <c r="B20" s="642" t="s">
        <v>408</v>
      </c>
      <c r="C20" s="690">
        <v>351</v>
      </c>
      <c r="D20" s="690">
        <v>234.1</v>
      </c>
      <c r="E20" s="691">
        <f t="shared" si="0"/>
        <v>66.6951566951567</v>
      </c>
      <c r="F20" s="692">
        <f t="shared" si="1"/>
        <v>-116.9</v>
      </c>
      <c r="G20" s="614"/>
    </row>
    <row r="21" spans="1:6" ht="34.5" customHeight="1">
      <c r="A21" s="649" t="s">
        <v>191</v>
      </c>
      <c r="B21" s="643" t="s">
        <v>308</v>
      </c>
      <c r="C21" s="690">
        <v>2394</v>
      </c>
      <c r="D21" s="690">
        <v>1902.1</v>
      </c>
      <c r="E21" s="691">
        <f t="shared" si="0"/>
        <v>79.45279866332497</v>
      </c>
      <c r="F21" s="692">
        <f t="shared" si="1"/>
        <v>-491.9000000000001</v>
      </c>
    </row>
    <row r="22" spans="1:6" ht="17.25" customHeight="1">
      <c r="A22" s="649" t="s">
        <v>338</v>
      </c>
      <c r="B22" s="643" t="s">
        <v>553</v>
      </c>
      <c r="C22" s="690">
        <v>7287</v>
      </c>
      <c r="D22" s="690">
        <v>3643.5</v>
      </c>
      <c r="E22" s="691">
        <f t="shared" si="0"/>
        <v>50</v>
      </c>
      <c r="F22" s="692">
        <f t="shared" si="1"/>
        <v>-3643.5</v>
      </c>
    </row>
    <row r="23" spans="1:6" ht="20.25" customHeight="1" hidden="1">
      <c r="A23" s="651" t="s">
        <v>232</v>
      </c>
      <c r="B23" s="644" t="s">
        <v>233</v>
      </c>
      <c r="C23" s="690"/>
      <c r="D23" s="693"/>
      <c r="E23" s="694" t="e">
        <f t="shared" si="0"/>
        <v>#DIV/0!</v>
      </c>
      <c r="F23" s="695">
        <f t="shared" si="1"/>
        <v>0</v>
      </c>
    </row>
    <row r="24" spans="1:6" ht="22.5" customHeight="1">
      <c r="A24" s="649" t="s">
        <v>122</v>
      </c>
      <c r="B24" s="643" t="s">
        <v>100</v>
      </c>
      <c r="C24" s="690">
        <v>5579</v>
      </c>
      <c r="D24" s="690">
        <v>3443.1</v>
      </c>
      <c r="E24" s="691">
        <f t="shared" si="0"/>
        <v>61.715361175837955</v>
      </c>
      <c r="F24" s="692">
        <f t="shared" si="1"/>
        <v>-2135.9</v>
      </c>
    </row>
    <row r="25" spans="1:6" ht="30" customHeight="1">
      <c r="A25" s="649" t="s">
        <v>303</v>
      </c>
      <c r="B25" s="613" t="s">
        <v>179</v>
      </c>
      <c r="C25" s="690">
        <v>24506</v>
      </c>
      <c r="D25" s="690">
        <v>2840.5</v>
      </c>
      <c r="E25" s="691">
        <f t="shared" si="0"/>
        <v>11.591038929241819</v>
      </c>
      <c r="F25" s="692">
        <f t="shared" si="1"/>
        <v>-21665.5</v>
      </c>
    </row>
    <row r="26" spans="1:6" ht="30" customHeight="1">
      <c r="A26" s="649" t="s">
        <v>378</v>
      </c>
      <c r="B26" s="642" t="s">
        <v>101</v>
      </c>
      <c r="C26" s="690">
        <v>32851</v>
      </c>
      <c r="D26" s="690">
        <v>23498.5</v>
      </c>
      <c r="E26" s="691">
        <f t="shared" si="0"/>
        <v>71.53054701531157</v>
      </c>
      <c r="F26" s="692">
        <f t="shared" si="1"/>
        <v>-9352.5</v>
      </c>
    </row>
    <row r="27" spans="1:6" ht="39" customHeight="1">
      <c r="A27" s="685" t="s">
        <v>124</v>
      </c>
      <c r="B27" s="686" t="s">
        <v>456</v>
      </c>
      <c r="C27" s="687">
        <f>C29+C30+C28+C31</f>
        <v>69250</v>
      </c>
      <c r="D27" s="687">
        <f>D29+D30+D28+D31</f>
        <v>48799.00000000001</v>
      </c>
      <c r="E27" s="687">
        <f t="shared" si="0"/>
        <v>70.4678700361011</v>
      </c>
      <c r="F27" s="696">
        <f t="shared" si="1"/>
        <v>-20450.999999999993</v>
      </c>
    </row>
    <row r="28" spans="1:6" ht="21.75" customHeight="1">
      <c r="A28" s="649" t="s">
        <v>125</v>
      </c>
      <c r="B28" s="642" t="s">
        <v>545</v>
      </c>
      <c r="C28" s="690">
        <v>846</v>
      </c>
      <c r="D28" s="690">
        <v>660.3</v>
      </c>
      <c r="E28" s="691">
        <f t="shared" si="0"/>
        <v>78.04964539007092</v>
      </c>
      <c r="F28" s="692">
        <f t="shared" si="1"/>
        <v>-185.70000000000005</v>
      </c>
    </row>
    <row r="29" spans="1:7" ht="24" customHeight="1">
      <c r="A29" s="649" t="s">
        <v>126</v>
      </c>
      <c r="B29" s="642" t="s">
        <v>546</v>
      </c>
      <c r="C29" s="690">
        <v>43131</v>
      </c>
      <c r="D29" s="690">
        <v>33479.3</v>
      </c>
      <c r="E29" s="691">
        <f t="shared" si="0"/>
        <v>77.62235978762376</v>
      </c>
      <c r="F29" s="692">
        <f t="shared" si="1"/>
        <v>-9651.699999999997</v>
      </c>
      <c r="G29" s="614"/>
    </row>
    <row r="30" spans="1:6" ht="30.75" customHeight="1">
      <c r="A30" s="649" t="s">
        <v>304</v>
      </c>
      <c r="B30" s="642" t="s">
        <v>305</v>
      </c>
      <c r="C30" s="690">
        <v>25273</v>
      </c>
      <c r="D30" s="690">
        <v>14659.4</v>
      </c>
      <c r="E30" s="691">
        <f t="shared" si="0"/>
        <v>58.004194199343175</v>
      </c>
      <c r="F30" s="692">
        <f t="shared" si="1"/>
        <v>-10613.6</v>
      </c>
    </row>
    <row r="31" spans="1:6" ht="30.75" customHeight="1" hidden="1" thickBot="1">
      <c r="A31" s="649" t="s">
        <v>342</v>
      </c>
      <c r="B31" s="613" t="s">
        <v>180</v>
      </c>
      <c r="C31" s="690"/>
      <c r="D31" s="690"/>
      <c r="E31" s="691" t="e">
        <f t="shared" si="0"/>
        <v>#DIV/0!</v>
      </c>
      <c r="F31" s="692">
        <f t="shared" si="1"/>
        <v>0</v>
      </c>
    </row>
    <row r="32" spans="1:6" ht="30.75" customHeight="1" hidden="1">
      <c r="A32" s="649" t="s">
        <v>128</v>
      </c>
      <c r="B32" s="641" t="s">
        <v>503</v>
      </c>
      <c r="C32" s="687">
        <f>C33</f>
        <v>0</v>
      </c>
      <c r="D32" s="687">
        <f>D33</f>
        <v>0</v>
      </c>
      <c r="E32" s="687" t="s">
        <v>340</v>
      </c>
      <c r="F32" s="696">
        <f t="shared" si="1"/>
        <v>0</v>
      </c>
    </row>
    <row r="33" spans="1:6" ht="46.5" customHeight="1" hidden="1">
      <c r="A33" s="649" t="s">
        <v>78</v>
      </c>
      <c r="B33" s="643" t="s">
        <v>79</v>
      </c>
      <c r="C33" s="690">
        <v>0</v>
      </c>
      <c r="D33" s="690">
        <v>0</v>
      </c>
      <c r="E33" s="690" t="s">
        <v>340</v>
      </c>
      <c r="F33" s="697">
        <f t="shared" si="1"/>
        <v>0</v>
      </c>
    </row>
    <row r="34" spans="1:7" ht="30.75" customHeight="1">
      <c r="A34" s="649" t="s">
        <v>130</v>
      </c>
      <c r="B34" s="645" t="s">
        <v>457</v>
      </c>
      <c r="C34" s="687">
        <f>C35+C36+C37+C38+C39+C40+C41+C42</f>
        <v>850872</v>
      </c>
      <c r="D34" s="687">
        <f>D35+D36+D37+D38+D39+D40+D41+D42</f>
        <v>590945.4</v>
      </c>
      <c r="E34" s="688">
        <f t="shared" si="0"/>
        <v>69.45173892195301</v>
      </c>
      <c r="F34" s="689">
        <f t="shared" si="1"/>
        <v>-259926.59999999998</v>
      </c>
      <c r="G34" s="614"/>
    </row>
    <row r="35" spans="1:6" ht="24" customHeight="1">
      <c r="A35" s="649" t="s">
        <v>131</v>
      </c>
      <c r="B35" s="643" t="s">
        <v>92</v>
      </c>
      <c r="C35" s="690">
        <v>204692</v>
      </c>
      <c r="D35" s="690">
        <v>139683.7</v>
      </c>
      <c r="E35" s="691">
        <f t="shared" si="0"/>
        <v>68.2409180622594</v>
      </c>
      <c r="F35" s="692">
        <f t="shared" si="1"/>
        <v>-65008.29999999999</v>
      </c>
    </row>
    <row r="36" spans="1:6" ht="22.5" customHeight="1">
      <c r="A36" s="649" t="s">
        <v>132</v>
      </c>
      <c r="B36" s="643" t="s">
        <v>93</v>
      </c>
      <c r="C36" s="690">
        <v>595632</v>
      </c>
      <c r="D36" s="690">
        <v>417786.7</v>
      </c>
      <c r="E36" s="691">
        <f t="shared" si="0"/>
        <v>70.14174859644882</v>
      </c>
      <c r="F36" s="692">
        <f t="shared" si="1"/>
        <v>-177845.3</v>
      </c>
    </row>
    <row r="37" spans="1:6" ht="16.5" customHeight="1" hidden="1">
      <c r="A37" s="651" t="s">
        <v>309</v>
      </c>
      <c r="B37" s="644" t="s">
        <v>311</v>
      </c>
      <c r="C37" s="690"/>
      <c r="D37" s="690"/>
      <c r="E37" s="694" t="e">
        <f t="shared" si="0"/>
        <v>#DIV/0!</v>
      </c>
      <c r="F37" s="695">
        <f t="shared" si="1"/>
        <v>0</v>
      </c>
    </row>
    <row r="38" spans="1:6" ht="17.25" customHeight="1" hidden="1">
      <c r="A38" s="651" t="s">
        <v>310</v>
      </c>
      <c r="B38" s="644" t="s">
        <v>312</v>
      </c>
      <c r="C38" s="690"/>
      <c r="D38" s="690"/>
      <c r="E38" s="694" t="e">
        <f t="shared" si="0"/>
        <v>#DIV/0!</v>
      </c>
      <c r="F38" s="695">
        <f t="shared" si="1"/>
        <v>0</v>
      </c>
    </row>
    <row r="39" spans="1:7" ht="48.75" customHeight="1">
      <c r="A39" s="649" t="s">
        <v>133</v>
      </c>
      <c r="B39" s="643" t="s">
        <v>409</v>
      </c>
      <c r="C39" s="690">
        <v>15</v>
      </c>
      <c r="D39" s="690">
        <v>15.4</v>
      </c>
      <c r="E39" s="691" t="s">
        <v>340</v>
      </c>
      <c r="F39" s="692">
        <f t="shared" si="1"/>
        <v>0.40000000000000036</v>
      </c>
      <c r="G39" s="614"/>
    </row>
    <row r="40" spans="1:6" ht="15.75" customHeight="1" hidden="1">
      <c r="A40" s="651" t="s">
        <v>313</v>
      </c>
      <c r="B40" s="644" t="s">
        <v>314</v>
      </c>
      <c r="C40" s="690"/>
      <c r="D40" s="690"/>
      <c r="E40" s="694" t="e">
        <f t="shared" si="0"/>
        <v>#DIV/0!</v>
      </c>
      <c r="F40" s="695">
        <f t="shared" si="1"/>
        <v>0</v>
      </c>
    </row>
    <row r="41" spans="1:6" ht="31.5" customHeight="1">
      <c r="A41" s="649" t="s">
        <v>134</v>
      </c>
      <c r="B41" s="643" t="s">
        <v>267</v>
      </c>
      <c r="C41" s="690">
        <v>11951</v>
      </c>
      <c r="D41" s="690">
        <v>6493.1</v>
      </c>
      <c r="E41" s="691">
        <f t="shared" si="0"/>
        <v>54.331018324826374</v>
      </c>
      <c r="F41" s="692">
        <f t="shared" si="1"/>
        <v>-5457.9</v>
      </c>
    </row>
    <row r="42" spans="1:7" ht="32.25" customHeight="1">
      <c r="A42" s="649" t="s">
        <v>135</v>
      </c>
      <c r="B42" s="643" t="s">
        <v>107</v>
      </c>
      <c r="C42" s="690">
        <v>38582</v>
      </c>
      <c r="D42" s="690">
        <v>26966.5</v>
      </c>
      <c r="E42" s="691">
        <f t="shared" si="0"/>
        <v>69.89399201700274</v>
      </c>
      <c r="F42" s="692">
        <f t="shared" si="1"/>
        <v>-11615.5</v>
      </c>
      <c r="G42" s="614"/>
    </row>
    <row r="43" spans="1:7" ht="21.75" customHeight="1">
      <c r="A43" s="649" t="s">
        <v>136</v>
      </c>
      <c r="B43" s="645" t="s">
        <v>547</v>
      </c>
      <c r="C43" s="687">
        <f>C44+C45</f>
        <v>131278.5</v>
      </c>
      <c r="D43" s="687">
        <f>D44+D45</f>
        <v>81627.8</v>
      </c>
      <c r="E43" s="688">
        <f t="shared" si="0"/>
        <v>62.17910777469273</v>
      </c>
      <c r="F43" s="689">
        <f t="shared" si="1"/>
        <v>-49650.7</v>
      </c>
      <c r="G43" s="614"/>
    </row>
    <row r="44" spans="1:6" ht="25.5" customHeight="1">
      <c r="A44" s="649" t="s">
        <v>137</v>
      </c>
      <c r="B44" s="643" t="s">
        <v>106</v>
      </c>
      <c r="C44" s="690">
        <v>102195.5</v>
      </c>
      <c r="D44" s="690">
        <v>65188</v>
      </c>
      <c r="E44" s="691">
        <f t="shared" si="0"/>
        <v>63.78754446135104</v>
      </c>
      <c r="F44" s="692">
        <f t="shared" si="1"/>
        <v>-37007.5</v>
      </c>
    </row>
    <row r="45" spans="1:6" ht="38.25" customHeight="1">
      <c r="A45" s="649" t="s">
        <v>410</v>
      </c>
      <c r="B45" s="643" t="s">
        <v>411</v>
      </c>
      <c r="C45" s="690">
        <v>29083</v>
      </c>
      <c r="D45" s="690">
        <v>16439.8</v>
      </c>
      <c r="E45" s="691">
        <f t="shared" si="0"/>
        <v>56.52718082728742</v>
      </c>
      <c r="F45" s="692">
        <f t="shared" si="1"/>
        <v>-12643.2</v>
      </c>
    </row>
    <row r="46" spans="1:7" ht="29.25" customHeight="1" hidden="1" thickBot="1">
      <c r="A46" s="649" t="s">
        <v>169</v>
      </c>
      <c r="B46" s="645" t="s">
        <v>152</v>
      </c>
      <c r="C46" s="687">
        <f>C47+C48+C49+C50</f>
        <v>0</v>
      </c>
      <c r="D46" s="687">
        <f>D47+D48+D49+D50</f>
        <v>0</v>
      </c>
      <c r="E46" s="688" t="e">
        <f t="shared" si="0"/>
        <v>#DIV/0!</v>
      </c>
      <c r="F46" s="689">
        <f t="shared" si="1"/>
        <v>0</v>
      </c>
      <c r="G46" s="614"/>
    </row>
    <row r="47" spans="1:6" ht="37.5" customHeight="1" hidden="1">
      <c r="A47" s="649" t="s">
        <v>140</v>
      </c>
      <c r="B47" s="643" t="s">
        <v>306</v>
      </c>
      <c r="C47" s="690"/>
      <c r="D47" s="690"/>
      <c r="E47" s="691" t="e">
        <f t="shared" si="0"/>
        <v>#DIV/0!</v>
      </c>
      <c r="F47" s="692">
        <f t="shared" si="1"/>
        <v>0</v>
      </c>
    </row>
    <row r="48" spans="1:6" ht="29.25" customHeight="1" hidden="1">
      <c r="A48" s="649" t="s">
        <v>141</v>
      </c>
      <c r="B48" s="643" t="s">
        <v>307</v>
      </c>
      <c r="C48" s="690"/>
      <c r="D48" s="690"/>
      <c r="E48" s="691" t="e">
        <f t="shared" si="0"/>
        <v>#DIV/0!</v>
      </c>
      <c r="F48" s="692">
        <f t="shared" si="1"/>
        <v>0</v>
      </c>
    </row>
    <row r="49" spans="1:6" ht="29.25" customHeight="1" hidden="1">
      <c r="A49" s="649" t="s">
        <v>262</v>
      </c>
      <c r="B49" s="643" t="s">
        <v>317</v>
      </c>
      <c r="C49" s="690"/>
      <c r="D49" s="690"/>
      <c r="E49" s="691" t="e">
        <f t="shared" si="0"/>
        <v>#DIV/0!</v>
      </c>
      <c r="F49" s="692">
        <f t="shared" si="1"/>
        <v>0</v>
      </c>
    </row>
    <row r="50" spans="1:6" ht="51.75" customHeight="1" hidden="1" thickBot="1">
      <c r="A50" s="649" t="s">
        <v>412</v>
      </c>
      <c r="B50" s="643" t="s">
        <v>343</v>
      </c>
      <c r="C50" s="690">
        <v>0</v>
      </c>
      <c r="D50" s="690">
        <v>0</v>
      </c>
      <c r="E50" s="691" t="e">
        <f t="shared" si="0"/>
        <v>#DIV/0!</v>
      </c>
      <c r="F50" s="692">
        <f t="shared" si="1"/>
        <v>0</v>
      </c>
    </row>
    <row r="51" spans="1:6" ht="22.5" customHeight="1">
      <c r="A51" s="649" t="s">
        <v>142</v>
      </c>
      <c r="B51" s="645" t="s">
        <v>458</v>
      </c>
      <c r="C51" s="687">
        <f>C52+C53+C54+C55+C56</f>
        <v>376507.8</v>
      </c>
      <c r="D51" s="687">
        <f>D52+D53+D54+D55+D56</f>
        <v>249270.90000000002</v>
      </c>
      <c r="E51" s="688">
        <f t="shared" si="0"/>
        <v>66.20603875935639</v>
      </c>
      <c r="F51" s="689">
        <f t="shared" si="1"/>
        <v>-127236.89999999997</v>
      </c>
    </row>
    <row r="52" spans="1:6" ht="27.75" customHeight="1">
      <c r="A52" s="649" t="s">
        <v>143</v>
      </c>
      <c r="B52" s="643" t="s">
        <v>102</v>
      </c>
      <c r="C52" s="690">
        <v>3883</v>
      </c>
      <c r="D52" s="690">
        <v>2405.8</v>
      </c>
      <c r="E52" s="691">
        <f t="shared" si="0"/>
        <v>61.95724954931754</v>
      </c>
      <c r="F52" s="692">
        <f t="shared" si="1"/>
        <v>-1477.1999999999998</v>
      </c>
    </row>
    <row r="53" spans="1:6" ht="37.5" customHeight="1">
      <c r="A53" s="649" t="s">
        <v>144</v>
      </c>
      <c r="B53" s="643" t="s">
        <v>103</v>
      </c>
      <c r="C53" s="690">
        <v>37317</v>
      </c>
      <c r="D53" s="690">
        <v>24297.2</v>
      </c>
      <c r="E53" s="691">
        <f t="shared" si="0"/>
        <v>65.1102714580486</v>
      </c>
      <c r="F53" s="692">
        <f t="shared" si="1"/>
        <v>-13019.8</v>
      </c>
    </row>
    <row r="54" spans="1:6" ht="36" customHeight="1">
      <c r="A54" s="649" t="s">
        <v>118</v>
      </c>
      <c r="B54" s="643" t="s">
        <v>153</v>
      </c>
      <c r="C54" s="690">
        <v>241866</v>
      </c>
      <c r="D54" s="690">
        <v>155067.2</v>
      </c>
      <c r="E54" s="691">
        <f t="shared" si="0"/>
        <v>64.11285587887508</v>
      </c>
      <c r="F54" s="692">
        <f t="shared" si="1"/>
        <v>-86798.79999999999</v>
      </c>
    </row>
    <row r="55" spans="1:6" ht="24.75" customHeight="1">
      <c r="A55" s="649" t="s">
        <v>117</v>
      </c>
      <c r="B55" s="643" t="s">
        <v>318</v>
      </c>
      <c r="C55" s="690">
        <v>77069</v>
      </c>
      <c r="D55" s="690">
        <v>56619.7</v>
      </c>
      <c r="E55" s="691">
        <f>D55/C55*100</f>
        <v>73.46624453411877</v>
      </c>
      <c r="F55" s="692">
        <f t="shared" si="1"/>
        <v>-20449.300000000003</v>
      </c>
    </row>
    <row r="56" spans="1:6" ht="39" customHeight="1">
      <c r="A56" s="649" t="s">
        <v>116</v>
      </c>
      <c r="B56" s="643" t="s">
        <v>104</v>
      </c>
      <c r="C56" s="690">
        <v>16372.8</v>
      </c>
      <c r="D56" s="690">
        <v>10881</v>
      </c>
      <c r="E56" s="691">
        <f t="shared" si="0"/>
        <v>66.45778364116094</v>
      </c>
      <c r="F56" s="692">
        <f t="shared" si="1"/>
        <v>-5491.799999999999</v>
      </c>
    </row>
    <row r="57" spans="1:7" ht="30.75" customHeight="1">
      <c r="A57" s="649" t="s">
        <v>369</v>
      </c>
      <c r="B57" s="645" t="s">
        <v>370</v>
      </c>
      <c r="C57" s="687">
        <f>C58+C59</f>
        <v>15005</v>
      </c>
      <c r="D57" s="687">
        <f>D58+D59</f>
        <v>10789.9</v>
      </c>
      <c r="E57" s="688">
        <f t="shared" si="0"/>
        <v>71.90869710096635</v>
      </c>
      <c r="F57" s="689">
        <f t="shared" si="1"/>
        <v>-4215.1</v>
      </c>
      <c r="G57" s="614"/>
    </row>
    <row r="58" spans="1:6" ht="30.75" customHeight="1">
      <c r="A58" s="649" t="s">
        <v>337</v>
      </c>
      <c r="B58" s="643" t="s">
        <v>371</v>
      </c>
      <c r="C58" s="690">
        <v>10539</v>
      </c>
      <c r="D58" s="690">
        <v>7775.8</v>
      </c>
      <c r="E58" s="691">
        <f t="shared" si="0"/>
        <v>73.78119366163773</v>
      </c>
      <c r="F58" s="692">
        <f t="shared" si="1"/>
        <v>-2763.2</v>
      </c>
    </row>
    <row r="59" spans="1:6" ht="30.75" customHeight="1">
      <c r="A59" s="649" t="s">
        <v>380</v>
      </c>
      <c r="B59" s="643" t="s">
        <v>379</v>
      </c>
      <c r="C59" s="690">
        <v>4466</v>
      </c>
      <c r="D59" s="690">
        <v>3014.1</v>
      </c>
      <c r="E59" s="691">
        <f t="shared" si="0"/>
        <v>67.48992386923422</v>
      </c>
      <c r="F59" s="692">
        <f t="shared" si="1"/>
        <v>-1451.9</v>
      </c>
    </row>
    <row r="60" spans="1:7" ht="30.75" customHeight="1">
      <c r="A60" s="649" t="s">
        <v>80</v>
      </c>
      <c r="B60" s="645" t="s">
        <v>82</v>
      </c>
      <c r="C60" s="687">
        <f>C61</f>
        <v>1000</v>
      </c>
      <c r="D60" s="687">
        <f>D61</f>
        <v>397.4</v>
      </c>
      <c r="E60" s="688">
        <f>D60/C60*100</f>
        <v>39.739999999999995</v>
      </c>
      <c r="F60" s="689">
        <f>D60-C60</f>
        <v>-602.6</v>
      </c>
      <c r="G60" s="614"/>
    </row>
    <row r="61" spans="1:6" ht="30.75" customHeight="1">
      <c r="A61" s="649" t="s">
        <v>81</v>
      </c>
      <c r="B61" s="643" t="s">
        <v>83</v>
      </c>
      <c r="C61" s="690">
        <v>1000</v>
      </c>
      <c r="D61" s="690">
        <v>397.4</v>
      </c>
      <c r="E61" s="691">
        <f>D61/C61*100</f>
        <v>39.739999999999995</v>
      </c>
      <c r="F61" s="692">
        <f>D61-C61</f>
        <v>-602.6</v>
      </c>
    </row>
    <row r="62" spans="1:6" ht="46.5" customHeight="1">
      <c r="A62" s="649" t="s">
        <v>372</v>
      </c>
      <c r="B62" s="645" t="s">
        <v>254</v>
      </c>
      <c r="C62" s="687">
        <f>C63</f>
        <v>2347</v>
      </c>
      <c r="D62" s="687">
        <f>D63</f>
        <v>0</v>
      </c>
      <c r="E62" s="688">
        <f t="shared" si="0"/>
        <v>0</v>
      </c>
      <c r="F62" s="689">
        <f t="shared" si="1"/>
        <v>-2347</v>
      </c>
    </row>
    <row r="63" spans="1:6" ht="56.25" customHeight="1">
      <c r="A63" s="649" t="s">
        <v>373</v>
      </c>
      <c r="B63" s="643" t="s">
        <v>374</v>
      </c>
      <c r="C63" s="690">
        <v>2347</v>
      </c>
      <c r="D63" s="690">
        <v>0</v>
      </c>
      <c r="E63" s="691">
        <f t="shared" si="0"/>
        <v>0</v>
      </c>
      <c r="F63" s="692">
        <f t="shared" si="1"/>
        <v>-2347</v>
      </c>
    </row>
    <row r="64" spans="1:6" ht="81.75" customHeight="1">
      <c r="A64" s="649" t="s">
        <v>375</v>
      </c>
      <c r="B64" s="646" t="s">
        <v>88</v>
      </c>
      <c r="C64" s="687">
        <f>C66+C67+C65</f>
        <v>92704</v>
      </c>
      <c r="D64" s="687">
        <f>D66+D67+D65</f>
        <v>42253.7</v>
      </c>
      <c r="E64" s="688">
        <f t="shared" si="0"/>
        <v>45.57915516051087</v>
      </c>
      <c r="F64" s="689">
        <f t="shared" si="1"/>
        <v>-50450.3</v>
      </c>
    </row>
    <row r="65" spans="1:6" ht="64.5" customHeight="1">
      <c r="A65" s="649" t="s">
        <v>376</v>
      </c>
      <c r="B65" s="613" t="s">
        <v>181</v>
      </c>
      <c r="C65" s="690">
        <v>92704</v>
      </c>
      <c r="D65" s="690">
        <v>42253.7</v>
      </c>
      <c r="E65" s="691">
        <f t="shared" si="0"/>
        <v>45.57915516051087</v>
      </c>
      <c r="F65" s="692">
        <f t="shared" si="1"/>
        <v>-50450.3</v>
      </c>
    </row>
    <row r="66" spans="1:6" ht="30.75" customHeight="1" hidden="1">
      <c r="A66" s="649" t="s">
        <v>580</v>
      </c>
      <c r="B66" s="647" t="s">
        <v>579</v>
      </c>
      <c r="C66" s="690">
        <v>0</v>
      </c>
      <c r="D66" s="690">
        <v>0</v>
      </c>
      <c r="E66" s="691" t="e">
        <f t="shared" si="0"/>
        <v>#DIV/0!</v>
      </c>
      <c r="F66" s="692">
        <f t="shared" si="1"/>
        <v>0</v>
      </c>
    </row>
    <row r="67" spans="1:6" ht="30" customHeight="1" hidden="1" thickBot="1">
      <c r="A67" s="649" t="s">
        <v>395</v>
      </c>
      <c r="B67" s="613" t="s">
        <v>89</v>
      </c>
      <c r="C67" s="690"/>
      <c r="D67" s="690"/>
      <c r="E67" s="691" t="e">
        <f t="shared" si="0"/>
        <v>#DIV/0!</v>
      </c>
      <c r="F67" s="692">
        <f t="shared" si="1"/>
        <v>0</v>
      </c>
    </row>
    <row r="68" spans="1:6" ht="29.25" customHeight="1" thickBot="1">
      <c r="A68" s="659" t="s">
        <v>196</v>
      </c>
      <c r="B68" s="660" t="s">
        <v>105</v>
      </c>
      <c r="C68" s="698">
        <f>C64+C51+C46+C43+C34+C27+C19+C15+C4+C12+C62+C57+C60+C32</f>
        <v>1694175.3</v>
      </c>
      <c r="D68" s="698">
        <f>D64+D51+D46+D43+D34+D27+D19+D15+D4+D12+D62+D57+D60+D32</f>
        <v>1118200.0999999999</v>
      </c>
      <c r="E68" s="699">
        <f t="shared" si="0"/>
        <v>66.00262086219766</v>
      </c>
      <c r="F68" s="700">
        <f t="shared" si="1"/>
        <v>-575975.2000000002</v>
      </c>
    </row>
    <row r="69" spans="1:6" s="653" customFormat="1" ht="29.25" customHeight="1" thickBot="1">
      <c r="A69" s="661" t="s">
        <v>197</v>
      </c>
      <c r="B69" s="662" t="s">
        <v>234</v>
      </c>
      <c r="C69" s="701">
        <f>'доходы 1'!C108-'расходы 1'!C68</f>
        <v>-39207</v>
      </c>
      <c r="D69" s="701">
        <f>'доходы 1'!D108-'расходы 1'!D68</f>
        <v>-1742</v>
      </c>
      <c r="E69" s="701" t="s">
        <v>340</v>
      </c>
      <c r="F69" s="702" t="s">
        <v>340</v>
      </c>
    </row>
  </sheetData>
  <mergeCells count="1">
    <mergeCell ref="A3:F3"/>
  </mergeCells>
  <printOptions/>
  <pageMargins left="1.1811023622047245" right="0.5905511811023623" top="0.72" bottom="0.5" header="0.4" footer="0.15748031496062992"/>
  <pageSetup firstPageNumber="14" useFirstPageNumber="1" fitToHeight="3" fitToWidth="1" horizontalDpi="600" verticalDpi="600" orientation="portrait" paperSize="9" scale="96" r:id="rId1"/>
  <headerFooter alignWithMargins="0">
    <oddHeader>&amp;C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D24"/>
  <sheetViews>
    <sheetView workbookViewId="0" topLeftCell="A10">
      <selection activeCell="D14" sqref="D14"/>
    </sheetView>
  </sheetViews>
  <sheetFormatPr defaultColWidth="9.00390625" defaultRowHeight="12.75"/>
  <cols>
    <col min="1" max="1" width="25.25390625" style="0" customWidth="1"/>
    <col min="2" max="2" width="38.75390625" style="0" customWidth="1"/>
    <col min="3" max="4" width="12.625" style="0" customWidth="1"/>
  </cols>
  <sheetData>
    <row r="1" spans="1:4" ht="63.75" thickBot="1">
      <c r="A1" s="564" t="s">
        <v>346</v>
      </c>
      <c r="B1" s="565" t="s">
        <v>347</v>
      </c>
      <c r="C1" s="664" t="s">
        <v>17</v>
      </c>
      <c r="D1" s="616" t="s">
        <v>385</v>
      </c>
    </row>
    <row r="2" spans="1:4" ht="15.75" customHeight="1" thickBot="1">
      <c r="A2" s="566" t="s">
        <v>479</v>
      </c>
      <c r="B2" s="567" t="s">
        <v>480</v>
      </c>
      <c r="C2" s="568">
        <v>3</v>
      </c>
      <c r="D2" s="569">
        <v>4</v>
      </c>
    </row>
    <row r="3" spans="1:4" ht="31.5" customHeight="1">
      <c r="A3" s="656" t="s">
        <v>591</v>
      </c>
      <c r="B3" s="624" t="s">
        <v>592</v>
      </c>
      <c r="C3" s="703">
        <f>C4</f>
        <v>35129.1</v>
      </c>
      <c r="D3" s="703">
        <f>D4</f>
        <v>0</v>
      </c>
    </row>
    <row r="4" spans="1:4" ht="51.75" customHeight="1">
      <c r="A4" s="655" t="s">
        <v>49</v>
      </c>
      <c r="B4" s="623" t="s">
        <v>50</v>
      </c>
      <c r="C4" s="704">
        <f>C5</f>
        <v>35129.1</v>
      </c>
      <c r="D4" s="704">
        <f>D5</f>
        <v>0</v>
      </c>
    </row>
    <row r="5" spans="1:4" ht="80.25" customHeight="1" thickBot="1">
      <c r="A5" s="655" t="s">
        <v>48</v>
      </c>
      <c r="B5" s="623" t="s">
        <v>51</v>
      </c>
      <c r="C5" s="704">
        <v>35129.1</v>
      </c>
      <c r="D5" s="704">
        <v>0</v>
      </c>
    </row>
    <row r="6" spans="1:4" ht="49.5" customHeight="1">
      <c r="A6" s="656" t="s">
        <v>609</v>
      </c>
      <c r="B6" s="624" t="s">
        <v>52</v>
      </c>
      <c r="C6" s="703">
        <f>C7</f>
        <v>0</v>
      </c>
      <c r="D6" s="703">
        <f>D7</f>
        <v>140.4</v>
      </c>
    </row>
    <row r="7" spans="1:4" ht="50.25" customHeight="1">
      <c r="A7" s="655" t="s">
        <v>613</v>
      </c>
      <c r="B7" s="623" t="s">
        <v>55</v>
      </c>
      <c r="C7" s="705">
        <v>0</v>
      </c>
      <c r="D7" s="705">
        <f>D8</f>
        <v>140.4</v>
      </c>
    </row>
    <row r="8" spans="1:4" ht="62.25" customHeight="1">
      <c r="A8" s="655" t="s">
        <v>3</v>
      </c>
      <c r="B8" s="623" t="s">
        <v>54</v>
      </c>
      <c r="C8" s="705">
        <v>0</v>
      </c>
      <c r="D8" s="705">
        <f>D9</f>
        <v>140.4</v>
      </c>
    </row>
    <row r="9" spans="1:4" ht="80.25" customHeight="1">
      <c r="A9" s="655" t="s">
        <v>348</v>
      </c>
      <c r="B9" s="623" t="s">
        <v>53</v>
      </c>
      <c r="C9" s="705">
        <v>0</v>
      </c>
      <c r="D9" s="705">
        <v>140.4</v>
      </c>
    </row>
    <row r="10" spans="1:4" ht="42" customHeight="1">
      <c r="A10" s="628" t="s">
        <v>593</v>
      </c>
      <c r="B10" s="624" t="s">
        <v>594</v>
      </c>
      <c r="C10" s="706">
        <f>C11+C15</f>
        <v>4077.9000000001397</v>
      </c>
      <c r="D10" s="706">
        <f>D11+D15</f>
        <v>1601.5999999998603</v>
      </c>
    </row>
    <row r="11" spans="1:4" ht="43.5" customHeight="1">
      <c r="A11" s="574" t="s">
        <v>595</v>
      </c>
      <c r="B11" s="625" t="s">
        <v>596</v>
      </c>
      <c r="C11" s="704">
        <f aca="true" t="shared" si="0" ref="C11:D13">C12</f>
        <v>-1690097.4</v>
      </c>
      <c r="D11" s="704">
        <f t="shared" si="0"/>
        <v>-1118616.3</v>
      </c>
    </row>
    <row r="12" spans="1:4" ht="50.25" customHeight="1">
      <c r="A12" s="629" t="s">
        <v>597</v>
      </c>
      <c r="B12" s="627" t="s">
        <v>598</v>
      </c>
      <c r="C12" s="707">
        <f t="shared" si="0"/>
        <v>-1690097.4</v>
      </c>
      <c r="D12" s="708">
        <f t="shared" si="0"/>
        <v>-1118616.3</v>
      </c>
    </row>
    <row r="13" spans="1:4" ht="48" customHeight="1">
      <c r="A13" s="629" t="s">
        <v>599</v>
      </c>
      <c r="B13" s="627" t="s">
        <v>600</v>
      </c>
      <c r="C13" s="708">
        <f t="shared" si="0"/>
        <v>-1690097.4</v>
      </c>
      <c r="D13" s="708">
        <f t="shared" si="0"/>
        <v>-1118616.3</v>
      </c>
    </row>
    <row r="14" spans="1:4" ht="48.75" customHeight="1">
      <c r="A14" s="629" t="s">
        <v>349</v>
      </c>
      <c r="B14" s="627" t="s">
        <v>601</v>
      </c>
      <c r="C14" s="708">
        <f>-1690097.4</f>
        <v>-1690097.4</v>
      </c>
      <c r="D14" s="708">
        <v>-1118616.3</v>
      </c>
    </row>
    <row r="15" spans="1:4" ht="44.25" customHeight="1">
      <c r="A15" s="629" t="s">
        <v>602</v>
      </c>
      <c r="B15" s="627" t="s">
        <v>603</v>
      </c>
      <c r="C15" s="708">
        <f aca="true" t="shared" si="1" ref="C15:D17">C16</f>
        <v>1694175.3</v>
      </c>
      <c r="D15" s="708">
        <f t="shared" si="1"/>
        <v>1120217.9</v>
      </c>
    </row>
    <row r="16" spans="1:4" ht="37.5" customHeight="1">
      <c r="A16" s="574" t="s">
        <v>604</v>
      </c>
      <c r="B16" s="625" t="s">
        <v>605</v>
      </c>
      <c r="C16" s="704">
        <f t="shared" si="1"/>
        <v>1694175.3</v>
      </c>
      <c r="D16" s="704">
        <f t="shared" si="1"/>
        <v>1120217.9</v>
      </c>
    </row>
    <row r="17" spans="1:4" ht="45" customHeight="1">
      <c r="A17" s="574" t="s">
        <v>606</v>
      </c>
      <c r="B17" s="625" t="s">
        <v>607</v>
      </c>
      <c r="C17" s="704">
        <f t="shared" si="1"/>
        <v>1694175.3</v>
      </c>
      <c r="D17" s="704">
        <f t="shared" si="1"/>
        <v>1120217.9</v>
      </c>
    </row>
    <row r="18" spans="1:4" ht="57.75" customHeight="1" thickBot="1">
      <c r="A18" s="629" t="s">
        <v>423</v>
      </c>
      <c r="B18" s="627" t="s">
        <v>608</v>
      </c>
      <c r="C18" s="708">
        <v>1694175.3</v>
      </c>
      <c r="D18" s="708">
        <v>1120217.9</v>
      </c>
    </row>
    <row r="19" spans="1:4" ht="46.5" customHeight="1" hidden="1">
      <c r="A19" s="599" t="s">
        <v>609</v>
      </c>
      <c r="B19" s="622" t="s">
        <v>610</v>
      </c>
      <c r="C19" s="709">
        <f aca="true" t="shared" si="2" ref="C19:D22">C20</f>
        <v>0</v>
      </c>
      <c r="D19" s="709">
        <f t="shared" si="2"/>
        <v>0</v>
      </c>
    </row>
    <row r="20" spans="1:4" ht="54" customHeight="1" hidden="1">
      <c r="A20" s="574" t="s">
        <v>611</v>
      </c>
      <c r="B20" s="626" t="s">
        <v>612</v>
      </c>
      <c r="C20" s="704">
        <f t="shared" si="2"/>
        <v>0</v>
      </c>
      <c r="D20" s="704">
        <f t="shared" si="2"/>
        <v>0</v>
      </c>
    </row>
    <row r="21" spans="1:4" ht="53.25" customHeight="1" hidden="1">
      <c r="A21" s="574" t="s">
        <v>613</v>
      </c>
      <c r="B21" s="626" t="s">
        <v>0</v>
      </c>
      <c r="C21" s="704">
        <f t="shared" si="2"/>
        <v>0</v>
      </c>
      <c r="D21" s="704">
        <f t="shared" si="2"/>
        <v>0</v>
      </c>
    </row>
    <row r="22" spans="1:4" ht="67.5" customHeight="1" hidden="1">
      <c r="A22" s="574" t="s">
        <v>3</v>
      </c>
      <c r="B22" s="626" t="s">
        <v>4</v>
      </c>
      <c r="C22" s="704">
        <f t="shared" si="2"/>
        <v>0</v>
      </c>
      <c r="D22" s="704">
        <f t="shared" si="2"/>
        <v>0</v>
      </c>
    </row>
    <row r="23" spans="1:4" ht="69" customHeight="1" hidden="1" thickBot="1">
      <c r="A23" s="609" t="s">
        <v>348</v>
      </c>
      <c r="B23" s="630" t="s">
        <v>5</v>
      </c>
      <c r="C23" s="708">
        <v>0</v>
      </c>
      <c r="D23" s="708">
        <v>0</v>
      </c>
    </row>
    <row r="24" spans="1:4" ht="32.25" thickBot="1">
      <c r="A24" s="587"/>
      <c r="B24" s="571" t="s">
        <v>6</v>
      </c>
      <c r="C24" s="710">
        <f>C10+C3+C19</f>
        <v>39207.00000000014</v>
      </c>
      <c r="D24" s="710">
        <f>D10+D3+D19+D6</f>
        <v>1741.9999999998604</v>
      </c>
    </row>
  </sheetData>
  <printOptions/>
  <pageMargins left="0.81" right="0.5905511811023623" top="0.51" bottom="0.36" header="0.2362204724409449" footer="0.1574803149606299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8"/>
  <sheetViews>
    <sheetView workbookViewId="0" topLeftCell="A1">
      <selection activeCell="A5" sqref="A5"/>
    </sheetView>
  </sheetViews>
  <sheetFormatPr defaultColWidth="9.00390625" defaultRowHeight="12.75"/>
  <cols>
    <col min="1" max="1" width="4.375" style="321" customWidth="1"/>
    <col min="2" max="2" width="17.125" style="576" customWidth="1"/>
    <col min="3" max="3" width="25.375" style="321" customWidth="1"/>
    <col min="4" max="4" width="19.375" style="0" customWidth="1"/>
    <col min="5" max="5" width="18.25390625" style="0" customWidth="1"/>
    <col min="6" max="6" width="12.625" style="0" customWidth="1"/>
  </cols>
  <sheetData>
    <row r="1" spans="3:6" ht="63" customHeight="1">
      <c r="C1" s="577"/>
      <c r="D1" s="760" t="s">
        <v>365</v>
      </c>
      <c r="E1" s="760"/>
      <c r="F1" s="760"/>
    </row>
    <row r="2" spans="3:7" ht="23.25" customHeight="1">
      <c r="C2" s="583"/>
      <c r="D2" s="761" t="s">
        <v>386</v>
      </c>
      <c r="E2" s="761"/>
      <c r="F2" s="761"/>
      <c r="G2" s="761"/>
    </row>
    <row r="3" spans="3:4" ht="54.75" customHeight="1">
      <c r="C3" s="575"/>
      <c r="D3" s="575"/>
    </row>
    <row r="4" spans="1:6" ht="66" customHeight="1">
      <c r="A4" s="759" t="s">
        <v>387</v>
      </c>
      <c r="B4" s="759"/>
      <c r="C4" s="759"/>
      <c r="D4" s="759"/>
      <c r="E4" s="759"/>
      <c r="F4" s="759"/>
    </row>
    <row r="5" spans="1:6" ht="18.75" customHeight="1" thickBot="1">
      <c r="A5" s="578"/>
      <c r="B5" s="579"/>
      <c r="C5" s="579"/>
      <c r="D5" s="589"/>
      <c r="E5" s="578"/>
      <c r="F5" s="580" t="s">
        <v>398</v>
      </c>
    </row>
    <row r="6" spans="1:6" ht="53.25" customHeight="1" thickBot="1">
      <c r="A6" s="587" t="s">
        <v>377</v>
      </c>
      <c r="B6" s="571" t="s">
        <v>403</v>
      </c>
      <c r="C6" s="571" t="s">
        <v>399</v>
      </c>
      <c r="D6" s="571" t="s">
        <v>400</v>
      </c>
      <c r="E6" s="571" t="s">
        <v>401</v>
      </c>
      <c r="F6" s="572" t="s">
        <v>402</v>
      </c>
    </row>
    <row r="7" spans="1:6" ht="21" customHeight="1" thickBot="1">
      <c r="A7" s="586">
        <v>1</v>
      </c>
      <c r="B7" s="584">
        <v>2</v>
      </c>
      <c r="C7" s="584">
        <v>3</v>
      </c>
      <c r="D7" s="584">
        <v>4</v>
      </c>
      <c r="E7" s="584">
        <v>5</v>
      </c>
      <c r="F7" s="585">
        <v>6</v>
      </c>
    </row>
    <row r="8" spans="1:6" ht="231" customHeight="1" hidden="1">
      <c r="A8" s="597"/>
      <c r="B8" s="594"/>
      <c r="C8" s="594"/>
      <c r="D8" s="594"/>
      <c r="E8" s="595"/>
      <c r="F8" s="598"/>
    </row>
    <row r="9" spans="1:6" ht="198" customHeight="1" hidden="1">
      <c r="A9" s="599"/>
      <c r="B9" s="590"/>
      <c r="C9" s="590"/>
      <c r="D9" s="590"/>
      <c r="E9" s="592"/>
      <c r="F9" s="600"/>
    </row>
    <row r="10" spans="1:6" ht="240.75" customHeight="1" hidden="1">
      <c r="A10" s="599"/>
      <c r="B10" s="590"/>
      <c r="C10" s="590"/>
      <c r="D10" s="590"/>
      <c r="E10" s="592"/>
      <c r="F10" s="600"/>
    </row>
    <row r="11" spans="1:6" ht="240.75" customHeight="1" hidden="1">
      <c r="A11" s="599"/>
      <c r="B11" s="590"/>
      <c r="C11" s="590"/>
      <c r="D11" s="590"/>
      <c r="E11" s="592"/>
      <c r="F11" s="600"/>
    </row>
    <row r="12" spans="1:6" ht="36.75" customHeight="1" thickBot="1">
      <c r="A12" s="601"/>
      <c r="B12" s="591" t="s">
        <v>517</v>
      </c>
      <c r="C12" s="591" t="s">
        <v>517</v>
      </c>
      <c r="D12" s="591" t="s">
        <v>517</v>
      </c>
      <c r="E12" s="593" t="s">
        <v>517</v>
      </c>
      <c r="F12" s="602" t="s">
        <v>517</v>
      </c>
    </row>
    <row r="13" spans="1:6" ht="318" customHeight="1" hidden="1" thickBot="1">
      <c r="A13" s="601"/>
      <c r="B13" s="591"/>
      <c r="C13" s="591"/>
      <c r="D13" s="591"/>
      <c r="E13" s="593"/>
      <c r="F13" s="602"/>
    </row>
    <row r="14" spans="1:6" ht="18.75" customHeight="1" thickBot="1">
      <c r="A14" s="757" t="s">
        <v>404</v>
      </c>
      <c r="B14" s="758"/>
      <c r="C14" s="758"/>
      <c r="D14" s="758"/>
      <c r="E14" s="758"/>
      <c r="F14" s="596">
        <f>SUM(F8:F13)</f>
        <v>0</v>
      </c>
    </row>
    <row r="15" ht="12.75">
      <c r="C15" s="582"/>
    </row>
    <row r="16" spans="2:3" ht="12.75">
      <c r="B16" s="562"/>
      <c r="C16" s="582"/>
    </row>
    <row r="17" ht="12.75">
      <c r="C17" s="581"/>
    </row>
    <row r="18" ht="12.75">
      <c r="C18" s="581"/>
    </row>
  </sheetData>
  <mergeCells count="4">
    <mergeCell ref="A14:E14"/>
    <mergeCell ref="A4:F4"/>
    <mergeCell ref="D1:F1"/>
    <mergeCell ref="D2:G2"/>
  </mergeCells>
  <printOptions/>
  <pageMargins left="1.06" right="0.49" top="0.74" bottom="0.48" header="0.5" footer="0.4"/>
  <pageSetup firstPageNumber="19" useFirstPageNumber="1" fitToHeight="0" fitToWidth="1" horizontalDpi="600" verticalDpi="600" orientation="portrait" paperSize="9" scale="82" r:id="rId1"/>
  <headerFooter alignWithMargins="0">
    <oddHeader>&amp;C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1" sqref="A1:F47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3.00390625" style="0" customWidth="1"/>
  </cols>
  <sheetData>
    <row r="2" spans="1:6" ht="15">
      <c r="A2" s="739" t="s">
        <v>278</v>
      </c>
      <c r="B2" s="739"/>
      <c r="C2" s="739"/>
      <c r="D2" s="739"/>
      <c r="E2" s="739"/>
      <c r="F2" s="739"/>
    </row>
    <row r="3" spans="1:6" ht="15">
      <c r="A3" s="739" t="s">
        <v>285</v>
      </c>
      <c r="B3" s="739"/>
      <c r="C3" s="739"/>
      <c r="D3" s="739"/>
      <c r="E3" s="739"/>
      <c r="F3" s="739"/>
    </row>
    <row r="4" spans="1:5" ht="13.5" thickBot="1">
      <c r="A4" s="493" t="s">
        <v>276</v>
      </c>
      <c r="B4" s="492"/>
      <c r="C4" s="492"/>
      <c r="D4" s="492"/>
      <c r="E4" s="492"/>
    </row>
    <row r="5" spans="1:6" ht="39" thickBot="1">
      <c r="A5" s="361"/>
      <c r="B5" s="347"/>
      <c r="C5" s="348" t="s">
        <v>286</v>
      </c>
      <c r="D5" s="348" t="s">
        <v>287</v>
      </c>
      <c r="E5" s="348" t="s">
        <v>465</v>
      </c>
      <c r="F5" s="349" t="s">
        <v>277</v>
      </c>
    </row>
    <row r="6" spans="1:6" s="449" customFormat="1" ht="13.5" thickBot="1">
      <c r="A6" s="531" t="s">
        <v>111</v>
      </c>
      <c r="B6" s="146" t="s">
        <v>539</v>
      </c>
      <c r="C6" s="466">
        <f>C7+C8+C9+C11+C10</f>
        <v>35171.700000000004</v>
      </c>
      <c r="D6" s="377">
        <f>D7+D8+D9+D11+D10</f>
        <v>34095.700000000004</v>
      </c>
      <c r="E6" s="379">
        <f>D6/C6*100</f>
        <v>96.94072222838248</v>
      </c>
      <c r="F6" s="379">
        <f aca="true" t="shared" si="0" ref="F6:F45">D6-C6</f>
        <v>-1076</v>
      </c>
    </row>
    <row r="7" spans="1:6" ht="12.75">
      <c r="A7" s="394" t="s">
        <v>185</v>
      </c>
      <c r="B7" s="528" t="s">
        <v>186</v>
      </c>
      <c r="C7" s="529">
        <v>406.3</v>
      </c>
      <c r="D7" s="537">
        <v>366</v>
      </c>
      <c r="E7" s="549">
        <f>D7/C7*100</f>
        <v>90.08122077282795</v>
      </c>
      <c r="F7" s="530">
        <f t="shared" si="0"/>
        <v>-40.30000000000001</v>
      </c>
    </row>
    <row r="8" spans="1:6" ht="25.5">
      <c r="A8" s="382" t="s">
        <v>112</v>
      </c>
      <c r="B8" s="444" t="s">
        <v>541</v>
      </c>
      <c r="C8" s="463">
        <v>619</v>
      </c>
      <c r="D8" s="371">
        <v>653.5</v>
      </c>
      <c r="E8" s="371">
        <f>D8/C8*100</f>
        <v>105.57350565428109</v>
      </c>
      <c r="F8" s="445">
        <f t="shared" si="0"/>
        <v>34.5</v>
      </c>
    </row>
    <row r="9" spans="1:6" ht="12.75">
      <c r="A9" s="382" t="s">
        <v>113</v>
      </c>
      <c r="B9" s="444" t="s">
        <v>542</v>
      </c>
      <c r="C9" s="463">
        <v>34122</v>
      </c>
      <c r="D9" s="371">
        <v>33051.8</v>
      </c>
      <c r="E9" s="371">
        <f>D9/C9*100</f>
        <v>96.86360705703066</v>
      </c>
      <c r="F9" s="445">
        <f t="shared" si="0"/>
        <v>-1070.199999999997</v>
      </c>
    </row>
    <row r="10" spans="1:6" ht="12.75">
      <c r="A10" s="461" t="s">
        <v>253</v>
      </c>
      <c r="B10" s="415" t="s">
        <v>254</v>
      </c>
      <c r="C10" s="464">
        <v>24.4</v>
      </c>
      <c r="D10" s="469">
        <v>24.4</v>
      </c>
      <c r="E10" s="469">
        <f>D10/C10*100</f>
        <v>100</v>
      </c>
      <c r="F10" s="550">
        <f t="shared" si="0"/>
        <v>0</v>
      </c>
    </row>
    <row r="11" spans="1:6" ht="13.5" thickBot="1">
      <c r="A11" s="382" t="s">
        <v>115</v>
      </c>
      <c r="B11" s="444" t="s">
        <v>109</v>
      </c>
      <c r="C11" s="463">
        <v>0</v>
      </c>
      <c r="D11" s="371">
        <v>0</v>
      </c>
      <c r="E11" s="373">
        <v>0</v>
      </c>
      <c r="F11" s="445">
        <f t="shared" si="0"/>
        <v>0</v>
      </c>
    </row>
    <row r="12" spans="1:6" s="449" customFormat="1" ht="26.25" thickBot="1">
      <c r="A12" s="531" t="s">
        <v>119</v>
      </c>
      <c r="B12" s="146" t="s">
        <v>540</v>
      </c>
      <c r="C12" s="466">
        <f>C13+C14</f>
        <v>1814.6999999999998</v>
      </c>
      <c r="D12" s="377">
        <f>D13+D14</f>
        <v>1652.6</v>
      </c>
      <c r="E12" s="379">
        <f>D12/C12*100</f>
        <v>91.06739405962418</v>
      </c>
      <c r="F12" s="379">
        <f t="shared" si="0"/>
        <v>-162.0999999999999</v>
      </c>
    </row>
    <row r="13" spans="1:6" ht="12.75">
      <c r="A13" s="394" t="s">
        <v>120</v>
      </c>
      <c r="B13" s="528" t="s">
        <v>544</v>
      </c>
      <c r="C13" s="529">
        <v>1151.8</v>
      </c>
      <c r="D13" s="537">
        <v>1030.8</v>
      </c>
      <c r="E13" s="530">
        <f>D13/C13*100</f>
        <v>89.49470394165654</v>
      </c>
      <c r="F13" s="530">
        <f t="shared" si="0"/>
        <v>-121</v>
      </c>
    </row>
    <row r="14" spans="1:6" ht="13.5" thickBot="1">
      <c r="A14" s="383" t="s">
        <v>189</v>
      </c>
      <c r="B14" s="447" t="s">
        <v>190</v>
      </c>
      <c r="C14" s="465">
        <v>662.9</v>
      </c>
      <c r="D14" s="373">
        <v>621.8</v>
      </c>
      <c r="E14" s="448">
        <f>D14/C14*100</f>
        <v>93.79996982953688</v>
      </c>
      <c r="F14" s="448">
        <f t="shared" si="0"/>
        <v>-41.10000000000002</v>
      </c>
    </row>
    <row r="15" spans="1:6" s="449" customFormat="1" ht="13.5" thickBot="1">
      <c r="A15" s="531" t="s">
        <v>121</v>
      </c>
      <c r="B15" s="146" t="s">
        <v>158</v>
      </c>
      <c r="C15" s="466">
        <f>C16+C17+C18</f>
        <v>2458</v>
      </c>
      <c r="D15" s="377">
        <f>D16+D17+D18</f>
        <v>2104.4</v>
      </c>
      <c r="E15" s="379">
        <f>D15/C15*100</f>
        <v>85.61432058584215</v>
      </c>
      <c r="F15" s="379">
        <f t="shared" si="0"/>
        <v>-353.5999999999999</v>
      </c>
    </row>
    <row r="16" spans="1:6" ht="12.75">
      <c r="A16" s="394" t="s">
        <v>191</v>
      </c>
      <c r="B16" s="159" t="s">
        <v>192</v>
      </c>
      <c r="C16" s="529">
        <v>0</v>
      </c>
      <c r="D16" s="537">
        <v>0</v>
      </c>
      <c r="E16" s="530">
        <v>0</v>
      </c>
      <c r="F16" s="530">
        <f t="shared" si="0"/>
        <v>0</v>
      </c>
    </row>
    <row r="17" spans="1:6" ht="12.75">
      <c r="A17" s="382" t="s">
        <v>122</v>
      </c>
      <c r="B17" s="163" t="s">
        <v>100</v>
      </c>
      <c r="C17" s="463">
        <v>2458</v>
      </c>
      <c r="D17" s="371">
        <v>2104.4</v>
      </c>
      <c r="E17" s="445">
        <f>D17/C17*100</f>
        <v>85.61432058584215</v>
      </c>
      <c r="F17" s="445">
        <f t="shared" si="0"/>
        <v>-353.5999999999999</v>
      </c>
    </row>
    <row r="18" spans="1:6" ht="13.5" thickBot="1">
      <c r="A18" s="383" t="s">
        <v>123</v>
      </c>
      <c r="B18" s="231" t="s">
        <v>101</v>
      </c>
      <c r="C18" s="465">
        <v>0</v>
      </c>
      <c r="D18" s="373">
        <v>0</v>
      </c>
      <c r="E18" s="448">
        <v>0</v>
      </c>
      <c r="F18" s="448">
        <f t="shared" si="0"/>
        <v>0</v>
      </c>
    </row>
    <row r="19" spans="1:6" s="449" customFormat="1" ht="13.5" thickBot="1">
      <c r="A19" s="531" t="s">
        <v>124</v>
      </c>
      <c r="B19" s="146" t="s">
        <v>456</v>
      </c>
      <c r="C19" s="466">
        <f>C20+C21+C22</f>
        <v>28843.2</v>
      </c>
      <c r="D19" s="377">
        <f>D20+D21+D22</f>
        <v>25984.500000000004</v>
      </c>
      <c r="E19" s="379">
        <f aca="true" t="shared" si="1" ref="E19:E43">D19/C19*100</f>
        <v>90.0888250956898</v>
      </c>
      <c r="F19" s="379">
        <f t="shared" si="0"/>
        <v>-2858.699999999997</v>
      </c>
    </row>
    <row r="20" spans="1:6" ht="12.75">
      <c r="A20" s="394" t="s">
        <v>125</v>
      </c>
      <c r="B20" s="528" t="s">
        <v>545</v>
      </c>
      <c r="C20" s="529">
        <v>1166.7</v>
      </c>
      <c r="D20" s="529">
        <v>622.2</v>
      </c>
      <c r="E20" s="549">
        <f t="shared" si="1"/>
        <v>53.329904859861145</v>
      </c>
      <c r="F20" s="530">
        <f t="shared" si="0"/>
        <v>-544.5</v>
      </c>
    </row>
    <row r="21" spans="1:6" ht="12.75">
      <c r="A21" s="382" t="s">
        <v>126</v>
      </c>
      <c r="B21" s="444" t="s">
        <v>546</v>
      </c>
      <c r="C21" s="463">
        <v>25360.5</v>
      </c>
      <c r="D21" s="463">
        <v>25322.9</v>
      </c>
      <c r="E21" s="371">
        <f t="shared" si="1"/>
        <v>99.85173793892076</v>
      </c>
      <c r="F21" s="445">
        <f t="shared" si="0"/>
        <v>-37.599999999998545</v>
      </c>
    </row>
    <row r="22" spans="1:6" ht="26.25" thickBot="1">
      <c r="A22" s="485" t="s">
        <v>127</v>
      </c>
      <c r="B22" s="527" t="s">
        <v>91</v>
      </c>
      <c r="C22" s="486">
        <v>2316</v>
      </c>
      <c r="D22" s="486">
        <v>39.4</v>
      </c>
      <c r="E22" s="373">
        <f t="shared" si="1"/>
        <v>1.701208981001727</v>
      </c>
      <c r="F22" s="488">
        <f t="shared" si="0"/>
        <v>-2276.6</v>
      </c>
    </row>
    <row r="23" spans="1:6" s="449" customFormat="1" ht="13.5" thickBot="1">
      <c r="A23" s="531" t="s">
        <v>128</v>
      </c>
      <c r="B23" s="175" t="s">
        <v>503</v>
      </c>
      <c r="C23" s="466">
        <f>C24</f>
        <v>53.3</v>
      </c>
      <c r="D23" s="377">
        <f>D24</f>
        <v>33.8</v>
      </c>
      <c r="E23" s="377">
        <f t="shared" si="1"/>
        <v>63.41463414634146</v>
      </c>
      <c r="F23" s="379">
        <f t="shared" si="0"/>
        <v>-19.5</v>
      </c>
    </row>
    <row r="24" spans="1:6" ht="13.5" thickBot="1">
      <c r="A24" s="532" t="s">
        <v>129</v>
      </c>
      <c r="B24" s="533" t="s">
        <v>110</v>
      </c>
      <c r="C24" s="534">
        <v>53.3</v>
      </c>
      <c r="D24" s="535">
        <v>33.8</v>
      </c>
      <c r="E24" s="535">
        <f t="shared" si="1"/>
        <v>63.41463414634146</v>
      </c>
      <c r="F24" s="536">
        <f t="shared" si="0"/>
        <v>-19.5</v>
      </c>
    </row>
    <row r="25" spans="1:6" s="449" customFormat="1" ht="13.5" thickBot="1">
      <c r="A25" s="531" t="s">
        <v>130</v>
      </c>
      <c r="B25" s="175" t="s">
        <v>457</v>
      </c>
      <c r="C25" s="466">
        <f>C26+C27+C28+C29+C30</f>
        <v>69383.3</v>
      </c>
      <c r="D25" s="377">
        <f>D26+D27+D28+D29+D30</f>
        <v>66986</v>
      </c>
      <c r="E25" s="377">
        <f t="shared" si="1"/>
        <v>96.54484580583512</v>
      </c>
      <c r="F25" s="379">
        <f t="shared" si="0"/>
        <v>-2397.300000000003</v>
      </c>
    </row>
    <row r="26" spans="1:6" ht="12.75">
      <c r="A26" s="394" t="s">
        <v>131</v>
      </c>
      <c r="B26" s="159" t="s">
        <v>92</v>
      </c>
      <c r="C26" s="529">
        <v>30321.6</v>
      </c>
      <c r="D26" s="537">
        <v>30867.1</v>
      </c>
      <c r="E26" s="530">
        <f t="shared" si="1"/>
        <v>101.79904754366524</v>
      </c>
      <c r="F26" s="530">
        <f t="shared" si="0"/>
        <v>545.5</v>
      </c>
    </row>
    <row r="27" spans="1:6" ht="12.75">
      <c r="A27" s="382" t="s">
        <v>132</v>
      </c>
      <c r="B27" s="163" t="s">
        <v>93</v>
      </c>
      <c r="C27" s="463">
        <v>29683.4</v>
      </c>
      <c r="D27" s="371">
        <v>27227.9</v>
      </c>
      <c r="E27" s="445">
        <f t="shared" si="1"/>
        <v>91.72769965704738</v>
      </c>
      <c r="F27" s="445">
        <f t="shared" si="0"/>
        <v>-2455.5</v>
      </c>
    </row>
    <row r="28" spans="1:6" ht="12.75">
      <c r="A28" s="382" t="s">
        <v>133</v>
      </c>
      <c r="B28" s="163" t="s">
        <v>94</v>
      </c>
      <c r="C28" s="463">
        <v>380.3</v>
      </c>
      <c r="D28" s="371">
        <v>406.7</v>
      </c>
      <c r="E28" s="445">
        <f t="shared" si="1"/>
        <v>106.94188798317117</v>
      </c>
      <c r="F28" s="445">
        <f t="shared" si="0"/>
        <v>26.399999999999977</v>
      </c>
    </row>
    <row r="29" spans="1:6" ht="12.75">
      <c r="A29" s="382" t="s">
        <v>134</v>
      </c>
      <c r="B29" s="163" t="s">
        <v>95</v>
      </c>
      <c r="C29" s="463">
        <v>1475.6</v>
      </c>
      <c r="D29" s="371">
        <v>1346.5</v>
      </c>
      <c r="E29" s="445">
        <f t="shared" si="1"/>
        <v>91.25101653564653</v>
      </c>
      <c r="F29" s="445">
        <f t="shared" si="0"/>
        <v>-129.0999999999999</v>
      </c>
    </row>
    <row r="30" spans="1:6" ht="13.5" thickBot="1">
      <c r="A30" s="383" t="s">
        <v>135</v>
      </c>
      <c r="B30" s="231" t="s">
        <v>107</v>
      </c>
      <c r="C30" s="465">
        <v>7522.4</v>
      </c>
      <c r="D30" s="373">
        <v>7137.8</v>
      </c>
      <c r="E30" s="448">
        <f t="shared" si="1"/>
        <v>94.88727002020633</v>
      </c>
      <c r="F30" s="448">
        <f t="shared" si="0"/>
        <v>-384.59999999999945</v>
      </c>
    </row>
    <row r="31" spans="1:6" s="449" customFormat="1" ht="13.5" thickBot="1">
      <c r="A31" s="531" t="s">
        <v>136</v>
      </c>
      <c r="B31" s="175" t="s">
        <v>467</v>
      </c>
      <c r="C31" s="466">
        <f>C32+C33+C34</f>
        <v>22209.7</v>
      </c>
      <c r="D31" s="377">
        <f>D32+D33+D34</f>
        <v>20248.000000000004</v>
      </c>
      <c r="E31" s="379">
        <f t="shared" si="1"/>
        <v>91.16737281458103</v>
      </c>
      <c r="F31" s="379">
        <f t="shared" si="0"/>
        <v>-1961.699999999997</v>
      </c>
    </row>
    <row r="32" spans="1:6" ht="12.75">
      <c r="A32" s="394" t="s">
        <v>137</v>
      </c>
      <c r="B32" s="159" t="s">
        <v>106</v>
      </c>
      <c r="C32" s="529">
        <v>20582</v>
      </c>
      <c r="D32" s="537">
        <v>18649.9</v>
      </c>
      <c r="E32" s="530">
        <f t="shared" si="1"/>
        <v>90.6126712661549</v>
      </c>
      <c r="F32" s="530">
        <f t="shared" si="0"/>
        <v>-1932.0999999999985</v>
      </c>
    </row>
    <row r="33" spans="1:6" ht="12.75">
      <c r="A33" s="382" t="s">
        <v>138</v>
      </c>
      <c r="B33" s="163" t="s">
        <v>96</v>
      </c>
      <c r="C33" s="463">
        <v>1345</v>
      </c>
      <c r="D33" s="371">
        <v>1350.9</v>
      </c>
      <c r="E33" s="445">
        <f t="shared" si="1"/>
        <v>100.4386617100372</v>
      </c>
      <c r="F33" s="445">
        <f t="shared" si="0"/>
        <v>5.900000000000091</v>
      </c>
    </row>
    <row r="34" spans="1:6" ht="13.5" thickBot="1">
      <c r="A34" s="485" t="s">
        <v>139</v>
      </c>
      <c r="B34" s="182" t="s">
        <v>97</v>
      </c>
      <c r="C34" s="486">
        <v>282.7</v>
      </c>
      <c r="D34" s="487">
        <v>247.2</v>
      </c>
      <c r="E34" s="488">
        <f t="shared" si="1"/>
        <v>87.44251857092324</v>
      </c>
      <c r="F34" s="488">
        <f t="shared" si="0"/>
        <v>-35.5</v>
      </c>
    </row>
    <row r="35" spans="1:6" s="449" customFormat="1" ht="13.5" thickBot="1">
      <c r="A35" s="540" t="s">
        <v>169</v>
      </c>
      <c r="B35" s="541" t="s">
        <v>152</v>
      </c>
      <c r="C35" s="466">
        <f>C36+C37+C38</f>
        <v>42125.50000000001</v>
      </c>
      <c r="D35" s="377">
        <f>D36+D37+D38</f>
        <v>38214.4</v>
      </c>
      <c r="E35" s="377">
        <f t="shared" si="1"/>
        <v>90.71559981483898</v>
      </c>
      <c r="F35" s="379">
        <f t="shared" si="0"/>
        <v>-3911.100000000006</v>
      </c>
    </row>
    <row r="36" spans="1:6" ht="12.75">
      <c r="A36" s="538" t="s">
        <v>140</v>
      </c>
      <c r="B36" s="539" t="s">
        <v>98</v>
      </c>
      <c r="C36" s="529">
        <v>39807.8</v>
      </c>
      <c r="D36" s="537">
        <v>35950.2</v>
      </c>
      <c r="E36" s="549">
        <f t="shared" si="1"/>
        <v>90.30943684403557</v>
      </c>
      <c r="F36" s="530">
        <f t="shared" si="0"/>
        <v>-3857.600000000006</v>
      </c>
    </row>
    <row r="37" spans="1:6" ht="12.75">
      <c r="A37" s="489" t="s">
        <v>141</v>
      </c>
      <c r="B37" s="490" t="s">
        <v>99</v>
      </c>
      <c r="C37" s="463">
        <v>1442.4</v>
      </c>
      <c r="D37" s="371">
        <v>1371.8</v>
      </c>
      <c r="E37" s="371">
        <f t="shared" si="1"/>
        <v>95.10537992235163</v>
      </c>
      <c r="F37" s="445">
        <f t="shared" si="0"/>
        <v>-70.60000000000014</v>
      </c>
    </row>
    <row r="38" spans="1:6" ht="13.5" thickBot="1">
      <c r="A38" s="491" t="s">
        <v>262</v>
      </c>
      <c r="B38" s="477" t="s">
        <v>263</v>
      </c>
      <c r="C38" s="551">
        <v>875.3</v>
      </c>
      <c r="D38" s="299">
        <v>892.4</v>
      </c>
      <c r="E38" s="299">
        <f t="shared" si="1"/>
        <v>101.95361590311893</v>
      </c>
      <c r="F38" s="548">
        <f t="shared" si="0"/>
        <v>17.100000000000023</v>
      </c>
    </row>
    <row r="39" spans="1:6" s="449" customFormat="1" ht="13.5" thickBot="1">
      <c r="A39" s="531" t="s">
        <v>142</v>
      </c>
      <c r="B39" s="175" t="s">
        <v>458</v>
      </c>
      <c r="C39" s="466">
        <f>C40+C41+C42+C43+C44</f>
        <v>3503.7</v>
      </c>
      <c r="D39" s="377">
        <f>D40+D41+D42+D43+D44</f>
        <v>3171.9</v>
      </c>
      <c r="E39" s="379">
        <f t="shared" si="1"/>
        <v>90.53001113108999</v>
      </c>
      <c r="F39" s="379">
        <f t="shared" si="0"/>
        <v>-331.7999999999997</v>
      </c>
    </row>
    <row r="40" spans="1:6" ht="12.75">
      <c r="A40" s="394" t="s">
        <v>143</v>
      </c>
      <c r="B40" s="159" t="s">
        <v>102</v>
      </c>
      <c r="C40" s="529">
        <v>882.7</v>
      </c>
      <c r="D40" s="537">
        <v>794.4</v>
      </c>
      <c r="E40" s="530">
        <f t="shared" si="1"/>
        <v>89.99660133680752</v>
      </c>
      <c r="F40" s="530">
        <f t="shared" si="0"/>
        <v>-88.30000000000007</v>
      </c>
    </row>
    <row r="41" spans="1:6" ht="12.75">
      <c r="A41" s="382" t="s">
        <v>144</v>
      </c>
      <c r="B41" s="163" t="s">
        <v>103</v>
      </c>
      <c r="C41" s="463">
        <v>128</v>
      </c>
      <c r="D41" s="371">
        <v>112.1</v>
      </c>
      <c r="E41" s="445">
        <f t="shared" si="1"/>
        <v>87.578125</v>
      </c>
      <c r="F41" s="445">
        <f t="shared" si="0"/>
        <v>-15.900000000000006</v>
      </c>
    </row>
    <row r="42" spans="1:6" ht="12.75">
      <c r="A42" s="382" t="s">
        <v>118</v>
      </c>
      <c r="B42" s="163" t="s">
        <v>153</v>
      </c>
      <c r="C42" s="463">
        <v>357.4</v>
      </c>
      <c r="D42" s="371">
        <v>215.5</v>
      </c>
      <c r="E42" s="445">
        <f t="shared" si="1"/>
        <v>60.29658645775042</v>
      </c>
      <c r="F42" s="445">
        <f t="shared" si="0"/>
        <v>-141.89999999999998</v>
      </c>
    </row>
    <row r="43" spans="1:6" ht="12.75">
      <c r="A43" s="382" t="s">
        <v>117</v>
      </c>
      <c r="B43" s="163" t="s">
        <v>243</v>
      </c>
      <c r="C43" s="463">
        <v>2135.6</v>
      </c>
      <c r="D43" s="371">
        <v>2049.9</v>
      </c>
      <c r="E43" s="445">
        <f t="shared" si="1"/>
        <v>95.98707623150403</v>
      </c>
      <c r="F43" s="445">
        <f t="shared" si="0"/>
        <v>-85.69999999999982</v>
      </c>
    </row>
    <row r="44" spans="1:6" ht="13.5" thickBot="1">
      <c r="A44" s="383" t="s">
        <v>116</v>
      </c>
      <c r="B44" s="231" t="s">
        <v>104</v>
      </c>
      <c r="C44" s="465">
        <v>0</v>
      </c>
      <c r="D44" s="373">
        <v>0</v>
      </c>
      <c r="E44" s="448">
        <v>0</v>
      </c>
      <c r="F44" s="448">
        <f t="shared" si="0"/>
        <v>0</v>
      </c>
    </row>
    <row r="45" spans="1:6" ht="13.5" thickBot="1">
      <c r="A45" s="222" t="s">
        <v>196</v>
      </c>
      <c r="B45" s="175" t="s">
        <v>105</v>
      </c>
      <c r="C45" s="466">
        <f>C6+C12+C15+C19+C23+C25+C31+C35+C39</f>
        <v>205563.10000000003</v>
      </c>
      <c r="D45" s="377">
        <f>D6+D12+D15+D19+D23+D25+D31+D35+D39</f>
        <v>192491.30000000002</v>
      </c>
      <c r="E45" s="379">
        <f>D45/C45*100</f>
        <v>93.64097933919074</v>
      </c>
      <c r="F45" s="379">
        <f t="shared" si="0"/>
        <v>-13071.800000000017</v>
      </c>
    </row>
    <row r="46" spans="1:6" ht="13.5">
      <c r="A46" s="743" t="s">
        <v>242</v>
      </c>
      <c r="B46" s="743"/>
      <c r="C46" s="360"/>
      <c r="D46" s="360"/>
      <c r="E46" s="360"/>
      <c r="F46" s="360"/>
    </row>
    <row r="47" spans="1:7" ht="13.5">
      <c r="A47" s="743" t="s">
        <v>288</v>
      </c>
      <c r="B47" s="743"/>
      <c r="C47" s="554"/>
      <c r="D47" s="554"/>
      <c r="E47" s="545"/>
      <c r="F47" s="545"/>
      <c r="G47" s="542"/>
    </row>
    <row r="48" spans="1:7" ht="12.75" customHeight="1">
      <c r="A48" s="744"/>
      <c r="B48" s="744"/>
      <c r="C48" s="744"/>
      <c r="D48" s="744"/>
      <c r="E48" s="745"/>
      <c r="F48" s="745"/>
      <c r="G48" s="543"/>
    </row>
    <row r="49" spans="1:7" ht="15.75" customHeight="1">
      <c r="A49" s="544"/>
      <c r="B49" s="544"/>
      <c r="C49" s="544"/>
      <c r="D49" s="544"/>
      <c r="E49" s="546"/>
      <c r="F49" s="546"/>
      <c r="G49" s="543"/>
    </row>
    <row r="50" spans="1:6" ht="13.5">
      <c r="A50" s="743"/>
      <c r="B50" s="743"/>
      <c r="C50" s="153"/>
      <c r="D50" s="153"/>
      <c r="E50" s="360"/>
      <c r="F50" s="360"/>
    </row>
    <row r="51" spans="1:6" ht="13.5">
      <c r="A51" s="743"/>
      <c r="B51" s="743"/>
      <c r="C51" s="360"/>
      <c r="D51" s="360"/>
      <c r="E51" s="360"/>
      <c r="F51" s="360"/>
    </row>
    <row r="52" spans="1:6" ht="12.75">
      <c r="A52" s="358"/>
      <c r="B52" s="204"/>
      <c r="C52" s="360"/>
      <c r="D52" s="360"/>
      <c r="E52" s="360"/>
      <c r="F52" s="360"/>
    </row>
    <row r="53" spans="1:6" ht="12.75">
      <c r="A53" s="358"/>
      <c r="B53" s="177"/>
      <c r="C53" s="153"/>
      <c r="D53" s="153"/>
      <c r="E53" s="360"/>
      <c r="F53" s="360"/>
    </row>
    <row r="54" spans="1:6" ht="12.75">
      <c r="A54" s="358"/>
      <c r="B54" s="177"/>
      <c r="C54" s="153"/>
      <c r="D54" s="153"/>
      <c r="E54" s="360"/>
      <c r="F54" s="360"/>
    </row>
    <row r="55" spans="1:6" ht="12.75">
      <c r="A55" s="358"/>
      <c r="B55" s="177"/>
      <c r="C55" s="153"/>
      <c r="D55" s="153"/>
      <c r="E55" s="360"/>
      <c r="F55" s="360"/>
    </row>
    <row r="56" spans="1:6" ht="12.75">
      <c r="A56" s="358"/>
      <c r="B56" s="204"/>
      <c r="C56" s="397"/>
      <c r="D56" s="360"/>
      <c r="E56" s="360"/>
      <c r="F56" s="360"/>
    </row>
  </sheetData>
  <mergeCells count="8">
    <mergeCell ref="A50:B50"/>
    <mergeCell ref="A51:B51"/>
    <mergeCell ref="A2:F2"/>
    <mergeCell ref="A3:F3"/>
    <mergeCell ref="A48:D48"/>
    <mergeCell ref="E48:F48"/>
    <mergeCell ref="A46:B46"/>
    <mergeCell ref="A47:B47"/>
  </mergeCells>
  <printOptions/>
  <pageMargins left="0.55" right="0.36" top="1" bottom="0.52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:E25"/>
    </sheetView>
  </sheetViews>
  <sheetFormatPr defaultColWidth="9.00390625" defaultRowHeight="12.75"/>
  <cols>
    <col min="1" max="1" width="7.125" style="321" customWidth="1"/>
    <col min="2" max="2" width="59.75390625" style="0" customWidth="1"/>
  </cols>
  <sheetData>
    <row r="1" spans="3:5" ht="12.75">
      <c r="C1" s="762" t="s">
        <v>297</v>
      </c>
      <c r="D1" s="762"/>
      <c r="E1" s="762"/>
    </row>
    <row r="2" spans="1:5" ht="15">
      <c r="A2" s="739" t="s">
        <v>291</v>
      </c>
      <c r="B2" s="739"/>
      <c r="C2" s="739"/>
      <c r="D2" s="739"/>
      <c r="E2" s="739"/>
    </row>
    <row r="3" spans="1:5" ht="15">
      <c r="A3" s="739" t="s">
        <v>292</v>
      </c>
      <c r="B3" s="739"/>
      <c r="C3" s="739"/>
      <c r="D3" s="739"/>
      <c r="E3" s="739"/>
    </row>
    <row r="4" spans="1:3" ht="13.5" thickBot="1">
      <c r="A4" s="493" t="s">
        <v>276</v>
      </c>
      <c r="B4" s="492"/>
      <c r="C4" s="492"/>
    </row>
    <row r="5" spans="1:5" ht="39" thickBot="1">
      <c r="A5" s="361"/>
      <c r="B5" s="347"/>
      <c r="C5" s="348" t="s">
        <v>295</v>
      </c>
      <c r="D5" s="348" t="s">
        <v>289</v>
      </c>
      <c r="E5" s="211" t="s">
        <v>290</v>
      </c>
    </row>
    <row r="6" spans="1:5" s="449" customFormat="1" ht="13.5" thickBot="1">
      <c r="A6" s="531" t="s">
        <v>111</v>
      </c>
      <c r="B6" s="508" t="s">
        <v>539</v>
      </c>
      <c r="C6" s="377">
        <f>C7+C8+C9</f>
        <v>94.5</v>
      </c>
      <c r="D6" s="377">
        <f>D7+D8+D9</f>
        <v>346.79999999999995</v>
      </c>
      <c r="E6" s="377">
        <f>E7+E8+E9</f>
        <v>441.29999999999995</v>
      </c>
    </row>
    <row r="7" spans="1:5" ht="12.75">
      <c r="A7" s="382" t="s">
        <v>113</v>
      </c>
      <c r="B7" s="528" t="s">
        <v>542</v>
      </c>
      <c r="C7" s="537">
        <v>94.5</v>
      </c>
      <c r="D7" s="537"/>
      <c r="E7" s="537">
        <f aca="true" t="shared" si="0" ref="E7:E23">C7+D7</f>
        <v>94.5</v>
      </c>
    </row>
    <row r="8" spans="1:5" ht="12.75">
      <c r="A8" s="461" t="s">
        <v>253</v>
      </c>
      <c r="B8" s="472" t="s">
        <v>254</v>
      </c>
      <c r="C8" s="469"/>
      <c r="D8" s="469">
        <v>75.6</v>
      </c>
      <c r="E8" s="469">
        <f t="shared" si="0"/>
        <v>75.6</v>
      </c>
    </row>
    <row r="9" spans="1:5" ht="13.5" thickBot="1">
      <c r="A9" s="382" t="s">
        <v>115</v>
      </c>
      <c r="B9" s="444" t="s">
        <v>109</v>
      </c>
      <c r="C9" s="373"/>
      <c r="D9" s="373">
        <v>271.2</v>
      </c>
      <c r="E9" s="373">
        <f t="shared" si="0"/>
        <v>271.2</v>
      </c>
    </row>
    <row r="10" spans="1:5" s="449" customFormat="1" ht="13.5" thickBot="1">
      <c r="A10" s="531" t="s">
        <v>124</v>
      </c>
      <c r="B10" s="146" t="s">
        <v>456</v>
      </c>
      <c r="C10" s="377">
        <f>C11</f>
        <v>0</v>
      </c>
      <c r="D10" s="377">
        <f>D11</f>
        <v>490.7</v>
      </c>
      <c r="E10" s="377">
        <f>E11</f>
        <v>490.7</v>
      </c>
    </row>
    <row r="11" spans="1:5" ht="26.25" thickBot="1">
      <c r="A11" s="382" t="s">
        <v>126</v>
      </c>
      <c r="B11" s="444" t="s">
        <v>293</v>
      </c>
      <c r="C11" s="371"/>
      <c r="D11" s="371">
        <v>490.7</v>
      </c>
      <c r="E11" s="371">
        <f t="shared" si="0"/>
        <v>490.7</v>
      </c>
    </row>
    <row r="12" spans="1:5" s="449" customFormat="1" ht="13.5" thickBot="1">
      <c r="A12" s="531" t="s">
        <v>130</v>
      </c>
      <c r="B12" s="175" t="s">
        <v>457</v>
      </c>
      <c r="C12" s="377">
        <f>C13+C14+C15+C16</f>
        <v>165.1</v>
      </c>
      <c r="D12" s="377">
        <f>D13+D14+D15+D16</f>
        <v>0</v>
      </c>
      <c r="E12" s="377">
        <f t="shared" si="0"/>
        <v>165.1</v>
      </c>
    </row>
    <row r="13" spans="1:5" ht="12.75">
      <c r="A13" s="394" t="s">
        <v>131</v>
      </c>
      <c r="B13" s="159" t="s">
        <v>92</v>
      </c>
      <c r="C13" s="549">
        <v>77.9</v>
      </c>
      <c r="D13" s="549"/>
      <c r="E13" s="549">
        <f t="shared" si="0"/>
        <v>77.9</v>
      </c>
    </row>
    <row r="14" spans="1:5" ht="12.75">
      <c r="A14" s="382" t="s">
        <v>132</v>
      </c>
      <c r="B14" s="163" t="s">
        <v>93</v>
      </c>
      <c r="C14" s="371">
        <v>73.9</v>
      </c>
      <c r="D14" s="371"/>
      <c r="E14" s="371">
        <f t="shared" si="0"/>
        <v>73.9</v>
      </c>
    </row>
    <row r="15" spans="1:5" ht="12.75">
      <c r="A15" s="382" t="s">
        <v>133</v>
      </c>
      <c r="B15" s="163" t="s">
        <v>94</v>
      </c>
      <c r="C15" s="371">
        <v>1.1</v>
      </c>
      <c r="D15" s="371"/>
      <c r="E15" s="371">
        <f t="shared" si="0"/>
        <v>1.1</v>
      </c>
    </row>
    <row r="16" spans="1:5" ht="13.5" thickBot="1">
      <c r="A16" s="382" t="s">
        <v>134</v>
      </c>
      <c r="B16" s="163" t="s">
        <v>296</v>
      </c>
      <c r="C16" s="371">
        <v>12.2</v>
      </c>
      <c r="D16" s="371"/>
      <c r="E16" s="371">
        <f t="shared" si="0"/>
        <v>12.2</v>
      </c>
    </row>
    <row r="17" spans="1:5" s="449" customFormat="1" ht="13.5" thickBot="1">
      <c r="A17" s="531" t="s">
        <v>136</v>
      </c>
      <c r="B17" s="175" t="s">
        <v>467</v>
      </c>
      <c r="C17" s="377">
        <f>C18</f>
        <v>150.9</v>
      </c>
      <c r="D17" s="377">
        <f>D18</f>
        <v>0</v>
      </c>
      <c r="E17" s="377">
        <f>E18</f>
        <v>150.9</v>
      </c>
    </row>
    <row r="18" spans="1:5" ht="13.5" thickBot="1">
      <c r="A18" s="394" t="s">
        <v>137</v>
      </c>
      <c r="B18" s="159" t="s">
        <v>106</v>
      </c>
      <c r="C18" s="549">
        <v>150.9</v>
      </c>
      <c r="D18" s="549"/>
      <c r="E18" s="549">
        <f t="shared" si="0"/>
        <v>150.9</v>
      </c>
    </row>
    <row r="19" spans="1:5" s="449" customFormat="1" ht="13.5" thickBot="1">
      <c r="A19" s="540" t="s">
        <v>169</v>
      </c>
      <c r="B19" s="541" t="s">
        <v>152</v>
      </c>
      <c r="C19" s="377">
        <f>C20</f>
        <v>313.4</v>
      </c>
      <c r="D19" s="377">
        <f>D20</f>
        <v>0</v>
      </c>
      <c r="E19" s="377">
        <f>E20</f>
        <v>313.4</v>
      </c>
    </row>
    <row r="20" spans="1:5" ht="42.75" customHeight="1" thickBot="1">
      <c r="A20" s="538" t="s">
        <v>140</v>
      </c>
      <c r="B20" s="539" t="s">
        <v>294</v>
      </c>
      <c r="C20" s="549">
        <v>313.4</v>
      </c>
      <c r="D20" s="549"/>
      <c r="E20" s="549">
        <f t="shared" si="0"/>
        <v>313.4</v>
      </c>
    </row>
    <row r="21" spans="1:5" s="449" customFormat="1" ht="13.5" thickBot="1">
      <c r="A21" s="531" t="s">
        <v>142</v>
      </c>
      <c r="B21" s="175" t="s">
        <v>458</v>
      </c>
      <c r="C21" s="377">
        <f>C22</f>
        <v>0</v>
      </c>
      <c r="D21" s="377">
        <f>D22</f>
        <v>99</v>
      </c>
      <c r="E21" s="377">
        <f>E22</f>
        <v>99</v>
      </c>
    </row>
    <row r="22" spans="1:5" ht="13.5" thickBot="1">
      <c r="A22" s="382" t="s">
        <v>117</v>
      </c>
      <c r="B22" s="163" t="s">
        <v>243</v>
      </c>
      <c r="C22" s="371"/>
      <c r="D22" s="371">
        <v>99</v>
      </c>
      <c r="E22" s="371">
        <f t="shared" si="0"/>
        <v>99</v>
      </c>
    </row>
    <row r="23" spans="1:5" ht="13.5" thickBot="1">
      <c r="A23" s="222" t="s">
        <v>196</v>
      </c>
      <c r="B23" s="175" t="s">
        <v>105</v>
      </c>
      <c r="C23" s="377">
        <f>C21+C19+C17+C12+C10+C6</f>
        <v>723.9</v>
      </c>
      <c r="D23" s="377">
        <f>D21+D19+D17+D12+D10+D6</f>
        <v>936.5</v>
      </c>
      <c r="E23" s="377">
        <f t="shared" si="0"/>
        <v>1660.4</v>
      </c>
    </row>
    <row r="24" spans="1:3" ht="13.5">
      <c r="A24" s="743" t="s">
        <v>242</v>
      </c>
      <c r="B24" s="743"/>
      <c r="C24" s="360"/>
    </row>
    <row r="25" spans="1:4" ht="13.5">
      <c r="A25" s="743" t="s">
        <v>288</v>
      </c>
      <c r="B25" s="743"/>
      <c r="C25" s="554"/>
      <c r="D25" s="542"/>
    </row>
    <row r="26" spans="1:4" ht="12.75" customHeight="1">
      <c r="A26" s="744"/>
      <c r="B26" s="744"/>
      <c r="C26" s="744"/>
      <c r="D26" s="543"/>
    </row>
    <row r="27" spans="1:4" ht="15.75" customHeight="1">
      <c r="A27" s="544"/>
      <c r="B27" s="544"/>
      <c r="C27" s="544"/>
      <c r="D27" s="543"/>
    </row>
    <row r="28" spans="1:3" ht="13.5">
      <c r="A28" s="743"/>
      <c r="B28" s="743"/>
      <c r="C28" s="153"/>
    </row>
    <row r="29" spans="1:3" ht="13.5">
      <c r="A29" s="743"/>
      <c r="B29" s="743"/>
      <c r="C29" s="360"/>
    </row>
    <row r="30" spans="1:3" ht="12.75">
      <c r="A30" s="358"/>
      <c r="B30" s="204"/>
      <c r="C30" s="360"/>
    </row>
    <row r="31" spans="1:3" ht="12.75">
      <c r="A31" s="358"/>
      <c r="B31" s="177"/>
      <c r="C31" s="153"/>
    </row>
    <row r="32" spans="1:3" ht="12.75">
      <c r="A32" s="358"/>
      <c r="B32" s="177"/>
      <c r="C32" s="153"/>
    </row>
    <row r="33" spans="1:3" ht="12.75">
      <c r="A33" s="358"/>
      <c r="B33" s="177"/>
      <c r="C33" s="153"/>
    </row>
    <row r="34" spans="1:3" ht="12.75">
      <c r="A34" s="358"/>
      <c r="B34" s="204"/>
      <c r="C34" s="397"/>
    </row>
  </sheetData>
  <mergeCells count="8">
    <mergeCell ref="A2:E2"/>
    <mergeCell ref="A3:E3"/>
    <mergeCell ref="C1:E1"/>
    <mergeCell ref="A28:B28"/>
    <mergeCell ref="A29:B29"/>
    <mergeCell ref="A26:C26"/>
    <mergeCell ref="A24:B24"/>
    <mergeCell ref="A25:B25"/>
  </mergeCells>
  <printOptions/>
  <pageMargins left="0.55" right="0.36" top="1" bottom="0.52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40">
      <selection activeCell="A1" sqref="A1:E25"/>
    </sheetView>
  </sheetViews>
  <sheetFormatPr defaultColWidth="9.00390625" defaultRowHeight="12.75"/>
  <cols>
    <col min="1" max="1" width="8.625" style="0" customWidth="1"/>
    <col min="2" max="2" width="48.625" style="0" customWidth="1"/>
    <col min="3" max="3" width="10.875" style="0" customWidth="1"/>
    <col min="4" max="5" width="11.25390625" style="0" customWidth="1"/>
    <col min="6" max="6" width="10.125" style="0" customWidth="1"/>
  </cols>
  <sheetData>
    <row r="1" spans="1:6" ht="23.25" customHeight="1">
      <c r="A1" s="739" t="s">
        <v>241</v>
      </c>
      <c r="B1" s="739"/>
      <c r="C1" s="739"/>
      <c r="D1" s="739"/>
      <c r="E1" s="739"/>
      <c r="F1" s="739"/>
    </row>
    <row r="2" ht="13.5" thickBot="1"/>
    <row r="3" spans="1:6" ht="44.25" customHeight="1" thickBot="1">
      <c r="A3" s="210"/>
      <c r="B3" s="145"/>
      <c r="C3" s="211" t="s">
        <v>238</v>
      </c>
      <c r="D3" s="211" t="s">
        <v>239</v>
      </c>
      <c r="E3" s="211" t="s">
        <v>465</v>
      </c>
      <c r="F3" s="212" t="s">
        <v>209</v>
      </c>
    </row>
    <row r="4" spans="1:6" ht="13.5" thickBot="1">
      <c r="A4" s="764" t="s">
        <v>240</v>
      </c>
      <c r="B4" s="741"/>
      <c r="C4" s="741"/>
      <c r="D4" s="741"/>
      <c r="E4" s="741"/>
      <c r="F4" s="742"/>
    </row>
    <row r="5" spans="1:6" ht="21.75" customHeight="1">
      <c r="A5" s="224" t="s">
        <v>111</v>
      </c>
      <c r="B5" s="226" t="s">
        <v>539</v>
      </c>
      <c r="C5" s="236">
        <f>C6+C7+C8+C9</f>
        <v>3814.47</v>
      </c>
      <c r="D5" s="236">
        <f>D6+D7+D8+D9</f>
        <v>3518.73</v>
      </c>
      <c r="E5" s="236">
        <f>D5/C5*100</f>
        <v>92.24689144232357</v>
      </c>
      <c r="F5" s="248">
        <f>D5-C5</f>
        <v>-295.7399999999998</v>
      </c>
    </row>
    <row r="6" spans="1:6" ht="16.5" customHeight="1">
      <c r="A6" s="223" t="s">
        <v>185</v>
      </c>
      <c r="B6" s="172" t="s">
        <v>186</v>
      </c>
      <c r="C6" s="173">
        <v>27.8</v>
      </c>
      <c r="D6" s="174">
        <v>0</v>
      </c>
      <c r="E6" s="173">
        <f aca="true" t="shared" si="0" ref="E6:E54">D6/C6*100</f>
        <v>0</v>
      </c>
      <c r="F6" s="219">
        <f aca="true" t="shared" si="1" ref="F6:F54">D6-C6</f>
        <v>-27.8</v>
      </c>
    </row>
    <row r="7" spans="1:6" ht="26.25" customHeight="1">
      <c r="A7" s="223" t="s">
        <v>112</v>
      </c>
      <c r="B7" s="172" t="s">
        <v>541</v>
      </c>
      <c r="C7" s="173">
        <v>70.67</v>
      </c>
      <c r="D7" s="174">
        <v>68.96</v>
      </c>
      <c r="E7" s="173">
        <f t="shared" si="0"/>
        <v>97.5803028159049</v>
      </c>
      <c r="F7" s="219">
        <f t="shared" si="1"/>
        <v>-1.710000000000008</v>
      </c>
    </row>
    <row r="8" spans="1:6" ht="19.5" customHeight="1">
      <c r="A8" s="223" t="s">
        <v>113</v>
      </c>
      <c r="B8" s="172" t="s">
        <v>542</v>
      </c>
      <c r="C8" s="173">
        <v>3716</v>
      </c>
      <c r="D8" s="174">
        <v>3449.77</v>
      </c>
      <c r="E8" s="173">
        <f t="shared" si="0"/>
        <v>92.83557588805166</v>
      </c>
      <c r="F8" s="219">
        <f t="shared" si="1"/>
        <v>-266.23</v>
      </c>
    </row>
    <row r="9" spans="1:6" ht="19.5" customHeight="1" thickBot="1">
      <c r="A9" s="223" t="s">
        <v>115</v>
      </c>
      <c r="B9" s="172" t="s">
        <v>109</v>
      </c>
      <c r="C9" s="173">
        <v>0</v>
      </c>
      <c r="D9" s="174">
        <v>0</v>
      </c>
      <c r="E9" s="173">
        <v>0</v>
      </c>
      <c r="F9" s="219">
        <f t="shared" si="1"/>
        <v>0</v>
      </c>
    </row>
    <row r="10" spans="1:6" ht="33" customHeight="1">
      <c r="A10" s="224" t="s">
        <v>119</v>
      </c>
      <c r="B10" s="226" t="s">
        <v>540</v>
      </c>
      <c r="C10" s="236">
        <f>C11+C12</f>
        <v>230.32999999999998</v>
      </c>
      <c r="D10" s="242">
        <f>D11+D12</f>
        <v>139.17000000000002</v>
      </c>
      <c r="E10" s="236">
        <f t="shared" si="0"/>
        <v>60.422003212781675</v>
      </c>
      <c r="F10" s="248">
        <f t="shared" si="1"/>
        <v>-91.15999999999997</v>
      </c>
    </row>
    <row r="11" spans="1:6" ht="18.75" customHeight="1">
      <c r="A11" s="223" t="s">
        <v>120</v>
      </c>
      <c r="B11" s="172" t="s">
        <v>544</v>
      </c>
      <c r="C11" s="173">
        <v>129</v>
      </c>
      <c r="D11" s="174">
        <v>82.17</v>
      </c>
      <c r="E11" s="173">
        <f t="shared" si="0"/>
        <v>63.697674418604656</v>
      </c>
      <c r="F11" s="219">
        <f t="shared" si="1"/>
        <v>-46.83</v>
      </c>
    </row>
    <row r="12" spans="1:6" ht="25.5" customHeight="1" thickBot="1">
      <c r="A12" s="225" t="s">
        <v>189</v>
      </c>
      <c r="B12" s="227" t="s">
        <v>190</v>
      </c>
      <c r="C12" s="237">
        <v>101.33</v>
      </c>
      <c r="D12" s="243">
        <v>57</v>
      </c>
      <c r="E12" s="237">
        <f t="shared" si="0"/>
        <v>56.25185038981546</v>
      </c>
      <c r="F12" s="249">
        <f t="shared" si="1"/>
        <v>-44.33</v>
      </c>
    </row>
    <row r="13" spans="1:6" ht="21" customHeight="1">
      <c r="A13" s="224" t="s">
        <v>121</v>
      </c>
      <c r="B13" s="226" t="s">
        <v>158</v>
      </c>
      <c r="C13" s="236">
        <f>C14+C15+C16</f>
        <v>321.33</v>
      </c>
      <c r="D13" s="242">
        <f>D14+D15+D16</f>
        <v>290.67</v>
      </c>
      <c r="E13" s="236">
        <f t="shared" si="0"/>
        <v>90.45840724488843</v>
      </c>
      <c r="F13" s="248">
        <f t="shared" si="1"/>
        <v>-30.659999999999968</v>
      </c>
    </row>
    <row r="14" spans="1:6" ht="20.25" customHeight="1">
      <c r="A14" s="223" t="s">
        <v>191</v>
      </c>
      <c r="B14" s="163" t="s">
        <v>192</v>
      </c>
      <c r="C14" s="164">
        <v>0</v>
      </c>
      <c r="D14" s="165">
        <v>0</v>
      </c>
      <c r="E14" s="173">
        <v>0</v>
      </c>
      <c r="F14" s="219">
        <f t="shared" si="1"/>
        <v>0</v>
      </c>
    </row>
    <row r="15" spans="1:6" ht="12.75">
      <c r="A15" s="223" t="s">
        <v>122</v>
      </c>
      <c r="B15" s="163" t="s">
        <v>100</v>
      </c>
      <c r="C15" s="164">
        <v>321.33</v>
      </c>
      <c r="D15" s="165">
        <v>290.67</v>
      </c>
      <c r="E15" s="173">
        <f t="shared" si="0"/>
        <v>90.45840724488843</v>
      </c>
      <c r="F15" s="219">
        <f t="shared" si="1"/>
        <v>-30.659999999999968</v>
      </c>
    </row>
    <row r="16" spans="1:6" ht="13.5" thickBot="1">
      <c r="A16" s="225" t="s">
        <v>123</v>
      </c>
      <c r="B16" s="228" t="s">
        <v>101</v>
      </c>
      <c r="C16" s="238">
        <v>0</v>
      </c>
      <c r="D16" s="244">
        <v>0</v>
      </c>
      <c r="E16" s="237">
        <v>0</v>
      </c>
      <c r="F16" s="249">
        <f t="shared" si="1"/>
        <v>0</v>
      </c>
    </row>
    <row r="17" spans="1:6" ht="21.75" customHeight="1">
      <c r="A17" s="224" t="s">
        <v>124</v>
      </c>
      <c r="B17" s="226" t="s">
        <v>456</v>
      </c>
      <c r="C17" s="236">
        <f>C18+C19+C20</f>
        <v>2019</v>
      </c>
      <c r="D17" s="242">
        <f>D18+D19+D20</f>
        <v>1345</v>
      </c>
      <c r="E17" s="236">
        <f>D17/C17*100</f>
        <v>66.61713719663199</v>
      </c>
      <c r="F17" s="248">
        <f t="shared" si="1"/>
        <v>-674</v>
      </c>
    </row>
    <row r="18" spans="1:6" ht="19.5" customHeight="1">
      <c r="A18" s="223" t="s">
        <v>125</v>
      </c>
      <c r="B18" s="172" t="s">
        <v>545</v>
      </c>
      <c r="C18" s="173">
        <v>0</v>
      </c>
      <c r="D18" s="174">
        <v>0</v>
      </c>
      <c r="E18" s="173">
        <v>0</v>
      </c>
      <c r="F18" s="219">
        <f t="shared" si="1"/>
        <v>0</v>
      </c>
    </row>
    <row r="19" spans="1:6" ht="21" customHeight="1">
      <c r="A19" s="223" t="s">
        <v>126</v>
      </c>
      <c r="B19" s="172" t="s">
        <v>546</v>
      </c>
      <c r="C19" s="173">
        <v>2019</v>
      </c>
      <c r="D19" s="174">
        <v>1345</v>
      </c>
      <c r="E19" s="173">
        <f>D19/C19*100</f>
        <v>66.61713719663199</v>
      </c>
      <c r="F19" s="219">
        <f t="shared" si="1"/>
        <v>-674</v>
      </c>
    </row>
    <row r="20" spans="1:6" ht="22.5" customHeight="1" thickBot="1">
      <c r="A20" s="225" t="s">
        <v>127</v>
      </c>
      <c r="B20" s="227" t="s">
        <v>91</v>
      </c>
      <c r="C20" s="237">
        <v>0</v>
      </c>
      <c r="D20" s="243">
        <v>0</v>
      </c>
      <c r="E20" s="237">
        <v>0</v>
      </c>
      <c r="F20" s="249">
        <f t="shared" si="1"/>
        <v>0</v>
      </c>
    </row>
    <row r="21" spans="1:6" ht="21.75" customHeight="1">
      <c r="A21" s="224" t="s">
        <v>128</v>
      </c>
      <c r="B21" s="229" t="s">
        <v>503</v>
      </c>
      <c r="C21" s="236">
        <f>C22</f>
        <v>0</v>
      </c>
      <c r="D21" s="242">
        <f>D22</f>
        <v>0</v>
      </c>
      <c r="E21" s="236">
        <v>0</v>
      </c>
      <c r="F21" s="248">
        <f t="shared" si="1"/>
        <v>0</v>
      </c>
    </row>
    <row r="22" spans="1:6" ht="18.75" customHeight="1" thickBot="1">
      <c r="A22" s="225" t="s">
        <v>129</v>
      </c>
      <c r="B22" s="230" t="s">
        <v>110</v>
      </c>
      <c r="C22" s="237">
        <v>0</v>
      </c>
      <c r="D22" s="243">
        <v>0</v>
      </c>
      <c r="E22" s="237">
        <v>0</v>
      </c>
      <c r="F22" s="249">
        <f t="shared" si="1"/>
        <v>0</v>
      </c>
    </row>
    <row r="23" spans="1:6" ht="21" customHeight="1">
      <c r="A23" s="224" t="s">
        <v>130</v>
      </c>
      <c r="B23" s="229" t="s">
        <v>457</v>
      </c>
      <c r="C23" s="236">
        <f>C24+C25+C26+C27+C28</f>
        <v>4453.5</v>
      </c>
      <c r="D23" s="242">
        <f>D24+D25+D26+D27+D28</f>
        <v>3918.3099999999995</v>
      </c>
      <c r="E23" s="236">
        <f t="shared" si="0"/>
        <v>87.98271022791062</v>
      </c>
      <c r="F23" s="248">
        <f t="shared" si="1"/>
        <v>-535.1900000000005</v>
      </c>
    </row>
    <row r="24" spans="1:6" ht="15.75" customHeight="1">
      <c r="A24" s="223" t="s">
        <v>131</v>
      </c>
      <c r="B24" s="194" t="s">
        <v>92</v>
      </c>
      <c r="C24" s="173">
        <v>1864.9</v>
      </c>
      <c r="D24" s="174">
        <v>1663.54</v>
      </c>
      <c r="E24" s="173">
        <f t="shared" si="0"/>
        <v>89.20263821116413</v>
      </c>
      <c r="F24" s="219">
        <f t="shared" si="1"/>
        <v>-201.36000000000013</v>
      </c>
    </row>
    <row r="25" spans="1:6" ht="12.75">
      <c r="A25" s="223" t="s">
        <v>132</v>
      </c>
      <c r="B25" s="179" t="s">
        <v>93</v>
      </c>
      <c r="C25" s="164">
        <v>2157.1</v>
      </c>
      <c r="D25" s="165">
        <v>1849.11</v>
      </c>
      <c r="E25" s="173">
        <f t="shared" si="0"/>
        <v>85.72203421260025</v>
      </c>
      <c r="F25" s="219">
        <f t="shared" si="1"/>
        <v>-307.99</v>
      </c>
    </row>
    <row r="26" spans="1:6" ht="16.5" customHeight="1">
      <c r="A26" s="223" t="s">
        <v>133</v>
      </c>
      <c r="B26" s="163" t="s">
        <v>94</v>
      </c>
      <c r="C26" s="164">
        <v>25</v>
      </c>
      <c r="D26" s="165">
        <v>27.46</v>
      </c>
      <c r="E26" s="173">
        <f t="shared" si="0"/>
        <v>109.84</v>
      </c>
      <c r="F26" s="219">
        <f t="shared" si="1"/>
        <v>2.460000000000001</v>
      </c>
    </row>
    <row r="27" spans="1:6" ht="14.25" customHeight="1">
      <c r="A27" s="223" t="s">
        <v>134</v>
      </c>
      <c r="B27" s="163" t="s">
        <v>95</v>
      </c>
      <c r="C27" s="164">
        <v>13.3</v>
      </c>
      <c r="D27" s="165">
        <v>1.29</v>
      </c>
      <c r="E27" s="173">
        <f t="shared" si="0"/>
        <v>9.699248120300751</v>
      </c>
      <c r="F27" s="219">
        <f t="shared" si="1"/>
        <v>-12.010000000000002</v>
      </c>
    </row>
    <row r="28" spans="1:6" ht="16.5" customHeight="1" thickBot="1">
      <c r="A28" s="225" t="s">
        <v>135</v>
      </c>
      <c r="B28" s="231" t="s">
        <v>107</v>
      </c>
      <c r="C28" s="238">
        <v>393.2</v>
      </c>
      <c r="D28" s="244">
        <v>376.91</v>
      </c>
      <c r="E28" s="237">
        <f t="shared" si="0"/>
        <v>95.85707019328586</v>
      </c>
      <c r="F28" s="249">
        <f t="shared" si="1"/>
        <v>-16.289999999999964</v>
      </c>
    </row>
    <row r="29" spans="1:6" ht="15.75" customHeight="1">
      <c r="A29" s="224" t="s">
        <v>136</v>
      </c>
      <c r="B29" s="232" t="s">
        <v>467</v>
      </c>
      <c r="C29" s="239">
        <f>C30+C31+C32</f>
        <v>2369.9300000000003</v>
      </c>
      <c r="D29" s="245">
        <f>D30+D31+D32</f>
        <v>1945.5500000000002</v>
      </c>
      <c r="E29" s="236">
        <f t="shared" si="0"/>
        <v>82.09314199153562</v>
      </c>
      <c r="F29" s="248">
        <f t="shared" si="1"/>
        <v>-424.3800000000001</v>
      </c>
    </row>
    <row r="30" spans="1:6" ht="12.75">
      <c r="A30" s="223" t="s">
        <v>137</v>
      </c>
      <c r="B30" s="163" t="s">
        <v>106</v>
      </c>
      <c r="C30" s="164">
        <v>2110.3</v>
      </c>
      <c r="D30" s="165">
        <v>1520.63</v>
      </c>
      <c r="E30" s="173">
        <f t="shared" si="0"/>
        <v>72.05752736577737</v>
      </c>
      <c r="F30" s="219">
        <f t="shared" si="1"/>
        <v>-589.6700000000001</v>
      </c>
    </row>
    <row r="31" spans="1:6" ht="17.25" customHeight="1">
      <c r="A31" s="223" t="s">
        <v>138</v>
      </c>
      <c r="B31" s="163" t="s">
        <v>96</v>
      </c>
      <c r="C31" s="164">
        <v>224.33</v>
      </c>
      <c r="D31" s="165">
        <v>424.92</v>
      </c>
      <c r="E31" s="173">
        <f t="shared" si="0"/>
        <v>189.41737618686756</v>
      </c>
      <c r="F31" s="219">
        <f t="shared" si="1"/>
        <v>200.59</v>
      </c>
    </row>
    <row r="32" spans="1:6" ht="15.75" customHeight="1" thickBot="1">
      <c r="A32" s="225" t="s">
        <v>139</v>
      </c>
      <c r="B32" s="231" t="s">
        <v>97</v>
      </c>
      <c r="C32" s="238">
        <v>35.3</v>
      </c>
      <c r="D32" s="244">
        <v>0</v>
      </c>
      <c r="E32" s="237">
        <f t="shared" si="0"/>
        <v>0</v>
      </c>
      <c r="F32" s="249">
        <f t="shared" si="1"/>
        <v>-35.3</v>
      </c>
    </row>
    <row r="33" spans="1:6" ht="12.75">
      <c r="A33" s="224" t="s">
        <v>169</v>
      </c>
      <c r="B33" s="233" t="s">
        <v>152</v>
      </c>
      <c r="C33" s="239">
        <f>C34+C35</f>
        <v>2533.4</v>
      </c>
      <c r="D33" s="245">
        <f>D34+D35</f>
        <v>2185.25</v>
      </c>
      <c r="E33" s="236">
        <f t="shared" si="0"/>
        <v>86.25759848425041</v>
      </c>
      <c r="F33" s="248">
        <f t="shared" si="1"/>
        <v>-348.1500000000001</v>
      </c>
    </row>
    <row r="34" spans="1:6" ht="18" customHeight="1">
      <c r="A34" s="223" t="s">
        <v>140</v>
      </c>
      <c r="B34" s="163" t="s">
        <v>98</v>
      </c>
      <c r="C34" s="164">
        <v>2394.4</v>
      </c>
      <c r="D34" s="165">
        <v>2139.54</v>
      </c>
      <c r="E34" s="173">
        <f t="shared" si="0"/>
        <v>89.35599732709656</v>
      </c>
      <c r="F34" s="219">
        <f t="shared" si="1"/>
        <v>-254.86000000000013</v>
      </c>
    </row>
    <row r="35" spans="1:6" ht="15.75" customHeight="1" thickBot="1">
      <c r="A35" s="225" t="s">
        <v>141</v>
      </c>
      <c r="B35" s="231" t="s">
        <v>99</v>
      </c>
      <c r="C35" s="238">
        <v>139</v>
      </c>
      <c r="D35" s="244">
        <v>45.71</v>
      </c>
      <c r="E35" s="237">
        <f t="shared" si="0"/>
        <v>32.884892086330936</v>
      </c>
      <c r="F35" s="249">
        <f t="shared" si="1"/>
        <v>-93.28999999999999</v>
      </c>
    </row>
    <row r="36" spans="1:6" ht="15" customHeight="1">
      <c r="A36" s="224" t="s">
        <v>142</v>
      </c>
      <c r="B36" s="232" t="s">
        <v>458</v>
      </c>
      <c r="C36" s="239">
        <f>C37+C38+C39+C40+C41</f>
        <v>396.97</v>
      </c>
      <c r="D36" s="245">
        <f>D37+D38+D39+D40+D41</f>
        <v>327.32</v>
      </c>
      <c r="E36" s="236">
        <f t="shared" si="0"/>
        <v>82.45459354611178</v>
      </c>
      <c r="F36" s="248">
        <f t="shared" si="1"/>
        <v>-69.65000000000003</v>
      </c>
    </row>
    <row r="37" spans="1:6" ht="15" customHeight="1">
      <c r="A37" s="223" t="s">
        <v>143</v>
      </c>
      <c r="B37" s="163" t="s">
        <v>102</v>
      </c>
      <c r="C37" s="164">
        <v>110.3</v>
      </c>
      <c r="D37" s="165">
        <v>87.89</v>
      </c>
      <c r="E37" s="173">
        <f t="shared" si="0"/>
        <v>79.68268359020853</v>
      </c>
      <c r="F37" s="219">
        <f t="shared" si="1"/>
        <v>-22.409999999999997</v>
      </c>
    </row>
    <row r="38" spans="1:6" ht="12.75">
      <c r="A38" s="223" t="s">
        <v>144</v>
      </c>
      <c r="B38" s="179" t="s">
        <v>103</v>
      </c>
      <c r="C38" s="164">
        <v>0</v>
      </c>
      <c r="D38" s="165">
        <v>0</v>
      </c>
      <c r="E38" s="173">
        <v>0</v>
      </c>
      <c r="F38" s="219">
        <f t="shared" si="1"/>
        <v>0</v>
      </c>
    </row>
    <row r="39" spans="1:6" ht="18" customHeight="1">
      <c r="A39" s="223" t="s">
        <v>118</v>
      </c>
      <c r="B39" s="163" t="s">
        <v>153</v>
      </c>
      <c r="C39" s="164">
        <v>0</v>
      </c>
      <c r="D39" s="165">
        <v>0</v>
      </c>
      <c r="E39" s="173">
        <v>0</v>
      </c>
      <c r="F39" s="219">
        <f t="shared" si="1"/>
        <v>0</v>
      </c>
    </row>
    <row r="40" spans="1:6" ht="15" customHeight="1">
      <c r="A40" s="223" t="s">
        <v>117</v>
      </c>
      <c r="B40" s="194" t="s">
        <v>243</v>
      </c>
      <c r="C40" s="173">
        <v>286.67</v>
      </c>
      <c r="D40" s="174">
        <v>239.43</v>
      </c>
      <c r="E40" s="173">
        <f t="shared" si="0"/>
        <v>83.52112184742037</v>
      </c>
      <c r="F40" s="219">
        <f t="shared" si="1"/>
        <v>-47.24000000000001</v>
      </c>
    </row>
    <row r="41" spans="1:6" ht="14.25" customHeight="1" thickBot="1">
      <c r="A41" s="225" t="s">
        <v>116</v>
      </c>
      <c r="B41" s="230" t="s">
        <v>104</v>
      </c>
      <c r="C41" s="237">
        <v>0</v>
      </c>
      <c r="D41" s="243">
        <v>0</v>
      </c>
      <c r="E41" s="237">
        <v>0</v>
      </c>
      <c r="F41" s="249">
        <f t="shared" si="1"/>
        <v>0</v>
      </c>
    </row>
    <row r="42" spans="1:6" ht="20.25" customHeight="1" thickBot="1">
      <c r="A42" s="222" t="s">
        <v>196</v>
      </c>
      <c r="B42" s="175" t="s">
        <v>105</v>
      </c>
      <c r="C42" s="147">
        <f>C5+C10+C13+C17+C21+C23+C29+C33+C36</f>
        <v>16138.93</v>
      </c>
      <c r="D42" s="148">
        <f>D5+D10+D13+D17+D21+D23+D29+D33+D36</f>
        <v>13670</v>
      </c>
      <c r="E42" s="147">
        <f t="shared" si="0"/>
        <v>84.7020217573284</v>
      </c>
      <c r="F42" s="149">
        <f t="shared" si="1"/>
        <v>-2468.9300000000003</v>
      </c>
    </row>
    <row r="43" spans="1:6" ht="20.25" customHeight="1">
      <c r="A43" s="358"/>
      <c r="B43" s="359" t="s">
        <v>242</v>
      </c>
      <c r="C43" s="205"/>
      <c r="D43" s="205"/>
      <c r="E43" s="205"/>
      <c r="F43" s="205"/>
    </row>
    <row r="44" spans="1:6" ht="15" customHeight="1" thickBot="1">
      <c r="A44" s="356" t="s">
        <v>197</v>
      </c>
      <c r="B44" s="196" t="s">
        <v>193</v>
      </c>
      <c r="C44" s="197">
        <v>-527633.3</v>
      </c>
      <c r="D44" s="198">
        <v>-439584</v>
      </c>
      <c r="E44" s="197">
        <f t="shared" si="0"/>
        <v>83.31240655205045</v>
      </c>
      <c r="F44" s="357">
        <f t="shared" si="1"/>
        <v>88049.30000000005</v>
      </c>
    </row>
    <row r="45" spans="1:6" ht="32.25" customHeight="1">
      <c r="A45" s="224"/>
      <c r="B45" s="229" t="s">
        <v>198</v>
      </c>
      <c r="C45" s="236"/>
      <c r="D45" s="242"/>
      <c r="E45" s="236"/>
      <c r="F45" s="248"/>
    </row>
    <row r="46" spans="1:6" ht="27.75" customHeight="1">
      <c r="A46" s="223"/>
      <c r="B46" s="234" t="s">
        <v>205</v>
      </c>
      <c r="C46" s="240">
        <v>-3360</v>
      </c>
      <c r="D46" s="246">
        <v>-3360</v>
      </c>
      <c r="E46" s="240">
        <f t="shared" si="0"/>
        <v>100</v>
      </c>
      <c r="F46" s="250">
        <f t="shared" si="1"/>
        <v>0</v>
      </c>
    </row>
    <row r="47" spans="1:6" ht="17.25" customHeight="1">
      <c r="A47" s="223"/>
      <c r="B47" s="194" t="s">
        <v>199</v>
      </c>
      <c r="C47" s="173">
        <v>555</v>
      </c>
      <c r="D47" s="174">
        <v>555</v>
      </c>
      <c r="E47" s="240">
        <f t="shared" si="0"/>
        <v>100</v>
      </c>
      <c r="F47" s="250">
        <f t="shared" si="1"/>
        <v>0</v>
      </c>
    </row>
    <row r="48" spans="1:6" ht="31.5" customHeight="1">
      <c r="A48" s="223"/>
      <c r="B48" s="194" t="s">
        <v>200</v>
      </c>
      <c r="C48" s="173">
        <v>3915</v>
      </c>
      <c r="D48" s="174">
        <v>3915</v>
      </c>
      <c r="E48" s="240">
        <f t="shared" si="0"/>
        <v>100</v>
      </c>
      <c r="F48" s="250">
        <f t="shared" si="1"/>
        <v>0</v>
      </c>
    </row>
    <row r="49" spans="1:6" ht="27" customHeight="1">
      <c r="A49" s="223"/>
      <c r="B49" s="234" t="s">
        <v>201</v>
      </c>
      <c r="C49" s="240">
        <v>700</v>
      </c>
      <c r="D49" s="246">
        <v>2865</v>
      </c>
      <c r="E49" s="240">
        <f t="shared" si="0"/>
        <v>409.2857142857143</v>
      </c>
      <c r="F49" s="250">
        <f t="shared" si="1"/>
        <v>2165</v>
      </c>
    </row>
    <row r="50" spans="1:6" ht="29.25" customHeight="1">
      <c r="A50" s="223"/>
      <c r="B50" s="234" t="s">
        <v>206</v>
      </c>
      <c r="C50" s="240">
        <v>530293.3</v>
      </c>
      <c r="D50" s="246">
        <v>440079</v>
      </c>
      <c r="E50" s="240">
        <f t="shared" si="0"/>
        <v>82.9878484227502</v>
      </c>
      <c r="F50" s="250">
        <f t="shared" si="1"/>
        <v>-90214.30000000005</v>
      </c>
    </row>
    <row r="51" spans="1:6" ht="19.5" customHeight="1">
      <c r="A51" s="223"/>
      <c r="B51" s="194" t="s">
        <v>171</v>
      </c>
      <c r="C51" s="173">
        <v>216247</v>
      </c>
      <c r="D51" s="174">
        <v>227946</v>
      </c>
      <c r="E51" s="240">
        <f t="shared" si="0"/>
        <v>105.41001724879419</v>
      </c>
      <c r="F51" s="250">
        <f t="shared" si="1"/>
        <v>11699</v>
      </c>
    </row>
    <row r="52" spans="1:6" ht="17.25" customHeight="1">
      <c r="A52" s="223"/>
      <c r="B52" s="194" t="s">
        <v>202</v>
      </c>
      <c r="C52" s="173">
        <v>746540.3</v>
      </c>
      <c r="D52" s="174">
        <v>668025</v>
      </c>
      <c r="E52" s="240">
        <f t="shared" si="0"/>
        <v>89.48277808980974</v>
      </c>
      <c r="F52" s="250">
        <f t="shared" si="1"/>
        <v>-78515.30000000005</v>
      </c>
    </row>
    <row r="53" spans="1:6" ht="29.25" customHeight="1">
      <c r="A53" s="223"/>
      <c r="B53" s="194" t="s">
        <v>203</v>
      </c>
      <c r="C53" s="173">
        <v>527633.3</v>
      </c>
      <c r="D53" s="174">
        <v>439584</v>
      </c>
      <c r="E53" s="240">
        <f t="shared" si="0"/>
        <v>83.31240655205045</v>
      </c>
      <c r="F53" s="250">
        <f t="shared" si="1"/>
        <v>-88049.30000000005</v>
      </c>
    </row>
    <row r="54" spans="1:6" ht="25.5" customHeight="1" thickBot="1">
      <c r="A54" s="225"/>
      <c r="B54" s="235" t="s">
        <v>204</v>
      </c>
      <c r="C54" s="241">
        <v>527633.3</v>
      </c>
      <c r="D54" s="247">
        <v>439584</v>
      </c>
      <c r="E54" s="252">
        <f t="shared" si="0"/>
        <v>83.31240655205045</v>
      </c>
      <c r="F54" s="251">
        <f t="shared" si="1"/>
        <v>-88049.30000000005</v>
      </c>
    </row>
    <row r="55" spans="1:6" ht="12.75">
      <c r="A55" s="213"/>
      <c r="B55" s="204"/>
      <c r="C55" s="214"/>
      <c r="D55" s="205"/>
      <c r="E55" s="205"/>
      <c r="F55" s="205"/>
    </row>
    <row r="56" spans="1:6" ht="12.75">
      <c r="A56" s="144"/>
      <c r="B56" s="144"/>
      <c r="C56" s="144"/>
      <c r="D56" s="144"/>
      <c r="E56" s="144"/>
      <c r="F56" s="144"/>
    </row>
    <row r="57" spans="1:6" ht="12.75">
      <c r="A57" s="144"/>
      <c r="B57" s="144"/>
      <c r="C57" s="144"/>
      <c r="D57" s="144"/>
      <c r="E57" s="144"/>
      <c r="F57" s="144"/>
    </row>
    <row r="58" spans="1:6" ht="12.75">
      <c r="A58" s="144"/>
      <c r="B58" s="144"/>
      <c r="C58" s="144"/>
      <c r="D58" s="144"/>
      <c r="E58" s="144"/>
      <c r="F58" s="144"/>
    </row>
    <row r="59" spans="1:6" ht="12.75">
      <c r="A59" s="144"/>
      <c r="B59" s="144"/>
      <c r="C59" s="144"/>
      <c r="D59" s="144"/>
      <c r="E59" s="144"/>
      <c r="F59" s="144"/>
    </row>
    <row r="60" spans="1:6" ht="12.75">
      <c r="A60" s="144"/>
      <c r="B60" s="221" t="s">
        <v>149</v>
      </c>
      <c r="C60" s="207"/>
      <c r="D60" s="208"/>
      <c r="E60" s="135"/>
      <c r="F60" s="208"/>
    </row>
    <row r="61" spans="1:6" ht="12.75">
      <c r="A61" s="144"/>
      <c r="B61" s="221" t="s">
        <v>492</v>
      </c>
      <c r="C61" s="135"/>
      <c r="D61" s="208"/>
      <c r="E61" s="763" t="s">
        <v>150</v>
      </c>
      <c r="F61" s="763"/>
    </row>
    <row r="62" spans="1:6" ht="12.75">
      <c r="A62" s="144"/>
      <c r="B62" s="221" t="s">
        <v>506</v>
      </c>
      <c r="C62" s="135"/>
      <c r="D62" s="135"/>
      <c r="E62" s="135"/>
      <c r="F62" s="135"/>
    </row>
  </sheetData>
  <mergeCells count="3">
    <mergeCell ref="E61:F61"/>
    <mergeCell ref="A4:F4"/>
    <mergeCell ref="A1:F1"/>
  </mergeCells>
  <printOptions/>
  <pageMargins left="0" right="0" top="0.3937007874015748" bottom="0.3937007874015748" header="0.11811023622047245" footer="0.118110236220472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48">
      <selection activeCell="A1" sqref="A1:E25"/>
    </sheetView>
  </sheetViews>
  <sheetFormatPr defaultColWidth="9.00390625" defaultRowHeight="12.75"/>
  <cols>
    <col min="2" max="2" width="36.125" style="0" customWidth="1"/>
  </cols>
  <sheetData>
    <row r="1" spans="1:6" ht="12.75">
      <c r="A1" s="317"/>
      <c r="B1" s="253"/>
      <c r="C1" s="253"/>
      <c r="D1" s="253"/>
      <c r="E1" s="253"/>
      <c r="F1" s="253"/>
    </row>
    <row r="2" spans="1:6" ht="19.5" customHeight="1" thickBot="1">
      <c r="A2" s="317"/>
      <c r="B2" s="253"/>
      <c r="C2" s="253"/>
      <c r="D2" s="253"/>
      <c r="E2" s="253"/>
      <c r="F2" s="253"/>
    </row>
    <row r="3" spans="1:6" ht="39" thickBot="1">
      <c r="A3" s="346"/>
      <c r="B3" s="347"/>
      <c r="C3" s="348" t="s">
        <v>235</v>
      </c>
      <c r="D3" s="348" t="s">
        <v>236</v>
      </c>
      <c r="E3" s="348" t="s">
        <v>465</v>
      </c>
      <c r="F3" s="349" t="s">
        <v>224</v>
      </c>
    </row>
    <row r="4" spans="1:6" ht="13.5" thickBot="1">
      <c r="A4" s="765" t="s">
        <v>237</v>
      </c>
      <c r="B4" s="766"/>
      <c r="C4" s="766"/>
      <c r="D4" s="766"/>
      <c r="E4" s="766"/>
      <c r="F4" s="767"/>
    </row>
    <row r="5" spans="1:6" ht="13.5" thickBot="1">
      <c r="A5" s="312" t="s">
        <v>479</v>
      </c>
      <c r="B5" s="314" t="s">
        <v>480</v>
      </c>
      <c r="C5" s="313">
        <v>3</v>
      </c>
      <c r="D5" s="314">
        <v>4</v>
      </c>
      <c r="E5" s="313">
        <v>5</v>
      </c>
      <c r="F5" s="315">
        <v>6</v>
      </c>
    </row>
    <row r="6" spans="1:6" ht="12.75">
      <c r="A6" s="284" t="s">
        <v>111</v>
      </c>
      <c r="B6" s="226" t="s">
        <v>539</v>
      </c>
      <c r="C6" s="323">
        <f>C7+C8+C9+C10+C11+C12+C13</f>
        <v>50403.99999999999</v>
      </c>
      <c r="D6" s="324">
        <f>D7+D8+D9+D10+D11+D12+D13</f>
        <v>50401.5</v>
      </c>
      <c r="E6" s="323">
        <f>D6/C6*100</f>
        <v>99.99504007618445</v>
      </c>
      <c r="F6" s="325">
        <f>D6-C6</f>
        <v>-2.499999999992724</v>
      </c>
    </row>
    <row r="7" spans="1:6" ht="25.5">
      <c r="A7" s="285" t="s">
        <v>185</v>
      </c>
      <c r="B7" s="172" t="s">
        <v>186</v>
      </c>
      <c r="C7" s="326">
        <v>857.9</v>
      </c>
      <c r="D7" s="327">
        <v>857.9</v>
      </c>
      <c r="E7" s="326">
        <f aca="true" t="shared" si="0" ref="E7:E48">D7/C7*100</f>
        <v>100</v>
      </c>
      <c r="F7" s="328">
        <f aca="true" t="shared" si="1" ref="F7:F48">D7-C7</f>
        <v>0</v>
      </c>
    </row>
    <row r="8" spans="1:6" ht="38.25">
      <c r="A8" s="285" t="s">
        <v>112</v>
      </c>
      <c r="B8" s="172" t="s">
        <v>541</v>
      </c>
      <c r="C8" s="326">
        <v>810.6</v>
      </c>
      <c r="D8" s="327">
        <v>810.6</v>
      </c>
      <c r="E8" s="326">
        <f t="shared" si="0"/>
        <v>100</v>
      </c>
      <c r="F8" s="328">
        <f t="shared" si="1"/>
        <v>0</v>
      </c>
    </row>
    <row r="9" spans="1:6" ht="12.75">
      <c r="A9" s="285" t="s">
        <v>113</v>
      </c>
      <c r="B9" s="172" t="s">
        <v>542</v>
      </c>
      <c r="C9" s="326">
        <v>45285.6</v>
      </c>
      <c r="D9" s="327">
        <v>45284.5</v>
      </c>
      <c r="E9" s="326">
        <f t="shared" si="0"/>
        <v>99.99757097178794</v>
      </c>
      <c r="F9" s="328">
        <f t="shared" si="1"/>
        <v>-1.0999999999985448</v>
      </c>
    </row>
    <row r="10" spans="1:6" ht="12.75">
      <c r="A10" s="285" t="s">
        <v>114</v>
      </c>
      <c r="B10" s="172" t="s">
        <v>543</v>
      </c>
      <c r="C10" s="326">
        <v>158.6</v>
      </c>
      <c r="D10" s="327">
        <v>158.6</v>
      </c>
      <c r="E10" s="326">
        <f t="shared" si="0"/>
        <v>100</v>
      </c>
      <c r="F10" s="328">
        <f t="shared" si="1"/>
        <v>0</v>
      </c>
    </row>
    <row r="11" spans="1:6" ht="12.75">
      <c r="A11" s="285" t="s">
        <v>215</v>
      </c>
      <c r="B11" s="172" t="s">
        <v>216</v>
      </c>
      <c r="C11" s="326">
        <v>1124.1</v>
      </c>
      <c r="D11" s="327">
        <v>1124.1</v>
      </c>
      <c r="E11" s="326">
        <f t="shared" si="0"/>
        <v>100</v>
      </c>
      <c r="F11" s="328">
        <f t="shared" si="1"/>
        <v>0</v>
      </c>
    </row>
    <row r="12" spans="1:6" ht="12.75">
      <c r="A12" s="285" t="s">
        <v>115</v>
      </c>
      <c r="B12" s="172" t="s">
        <v>109</v>
      </c>
      <c r="C12" s="326">
        <v>0</v>
      </c>
      <c r="D12" s="327">
        <v>0</v>
      </c>
      <c r="E12" s="326">
        <v>0</v>
      </c>
      <c r="F12" s="328">
        <f t="shared" si="1"/>
        <v>0</v>
      </c>
    </row>
    <row r="13" spans="1:6" ht="13.5" thickBot="1">
      <c r="A13" s="286" t="s">
        <v>187</v>
      </c>
      <c r="B13" s="227" t="s">
        <v>188</v>
      </c>
      <c r="C13" s="329">
        <v>2167.2</v>
      </c>
      <c r="D13" s="330">
        <v>2165.8</v>
      </c>
      <c r="E13" s="329">
        <f t="shared" si="0"/>
        <v>99.93540051679588</v>
      </c>
      <c r="F13" s="331">
        <f t="shared" si="1"/>
        <v>-1.3999999999996362</v>
      </c>
    </row>
    <row r="14" spans="1:6" ht="25.5">
      <c r="A14" s="284" t="s">
        <v>119</v>
      </c>
      <c r="B14" s="226" t="s">
        <v>540</v>
      </c>
      <c r="C14" s="323">
        <f>C15+C16</f>
        <v>2686.9</v>
      </c>
      <c r="D14" s="324">
        <f>D15+D16</f>
        <v>2686.9</v>
      </c>
      <c r="E14" s="323">
        <f t="shared" si="0"/>
        <v>100</v>
      </c>
      <c r="F14" s="325">
        <f t="shared" si="1"/>
        <v>0</v>
      </c>
    </row>
    <row r="15" spans="1:6" ht="12.75">
      <c r="A15" s="285" t="s">
        <v>120</v>
      </c>
      <c r="B15" s="172" t="s">
        <v>544</v>
      </c>
      <c r="C15" s="326">
        <v>1798.4</v>
      </c>
      <c r="D15" s="327">
        <v>1798.4</v>
      </c>
      <c r="E15" s="326">
        <f t="shared" si="0"/>
        <v>100</v>
      </c>
      <c r="F15" s="328">
        <f t="shared" si="1"/>
        <v>0</v>
      </c>
    </row>
    <row r="16" spans="1:6" ht="18.75" customHeight="1" thickBot="1">
      <c r="A16" s="286" t="s">
        <v>189</v>
      </c>
      <c r="B16" s="227" t="s">
        <v>190</v>
      </c>
      <c r="C16" s="329">
        <v>888.5</v>
      </c>
      <c r="D16" s="330">
        <v>888.5</v>
      </c>
      <c r="E16" s="329">
        <f t="shared" si="0"/>
        <v>100</v>
      </c>
      <c r="F16" s="331">
        <f t="shared" si="1"/>
        <v>0</v>
      </c>
    </row>
    <row r="17" spans="1:6" ht="12.75">
      <c r="A17" s="284" t="s">
        <v>121</v>
      </c>
      <c r="B17" s="226" t="s">
        <v>158</v>
      </c>
      <c r="C17" s="323">
        <f>C18+C19+C20+C21</f>
        <v>446942.89999999997</v>
      </c>
      <c r="D17" s="323">
        <f>D18+D19+D20+D21</f>
        <v>446062.89999999997</v>
      </c>
      <c r="E17" s="323">
        <f t="shared" si="0"/>
        <v>99.80310683982226</v>
      </c>
      <c r="F17" s="325">
        <f t="shared" si="1"/>
        <v>-880</v>
      </c>
    </row>
    <row r="18" spans="1:6" ht="12.75">
      <c r="A18" s="285" t="s">
        <v>191</v>
      </c>
      <c r="B18" s="163" t="s">
        <v>192</v>
      </c>
      <c r="C18" s="332">
        <v>8590</v>
      </c>
      <c r="D18" s="333">
        <v>7710</v>
      </c>
      <c r="E18" s="326">
        <f t="shared" si="0"/>
        <v>89.75552968568103</v>
      </c>
      <c r="F18" s="328">
        <f t="shared" si="1"/>
        <v>-880</v>
      </c>
    </row>
    <row r="19" spans="1:6" ht="12.75">
      <c r="A19" s="285" t="s">
        <v>232</v>
      </c>
      <c r="B19" s="163" t="s">
        <v>233</v>
      </c>
      <c r="C19" s="332">
        <v>14.7</v>
      </c>
      <c r="D19" s="333">
        <v>14.7</v>
      </c>
      <c r="E19" s="326">
        <f t="shared" si="0"/>
        <v>100</v>
      </c>
      <c r="F19" s="328">
        <f t="shared" si="1"/>
        <v>0</v>
      </c>
    </row>
    <row r="20" spans="1:6" ht="12.75">
      <c r="A20" s="285" t="s">
        <v>122</v>
      </c>
      <c r="B20" s="163" t="s">
        <v>100</v>
      </c>
      <c r="C20" s="332">
        <v>3955.4</v>
      </c>
      <c r="D20" s="333">
        <v>3955.4</v>
      </c>
      <c r="E20" s="326">
        <f t="shared" si="0"/>
        <v>100</v>
      </c>
      <c r="F20" s="328">
        <f t="shared" si="1"/>
        <v>0</v>
      </c>
    </row>
    <row r="21" spans="1:6" ht="26.25" thickBot="1">
      <c r="A21" s="286" t="s">
        <v>123</v>
      </c>
      <c r="B21" s="231" t="s">
        <v>101</v>
      </c>
      <c r="C21" s="322">
        <v>434382.8</v>
      </c>
      <c r="D21" s="334">
        <v>434382.8</v>
      </c>
      <c r="E21" s="329">
        <f t="shared" si="0"/>
        <v>100</v>
      </c>
      <c r="F21" s="331">
        <f t="shared" si="1"/>
        <v>0</v>
      </c>
    </row>
    <row r="22" spans="1:6" ht="12.75">
      <c r="A22" s="284" t="s">
        <v>124</v>
      </c>
      <c r="B22" s="226" t="s">
        <v>456</v>
      </c>
      <c r="C22" s="323">
        <f>C23+C24+C25</f>
        <v>103171</v>
      </c>
      <c r="D22" s="324">
        <f>D23+D24+D25</f>
        <v>103171</v>
      </c>
      <c r="E22" s="323">
        <f t="shared" si="0"/>
        <v>100</v>
      </c>
      <c r="F22" s="325">
        <f t="shared" si="1"/>
        <v>0</v>
      </c>
    </row>
    <row r="23" spans="1:6" ht="12.75">
      <c r="A23" s="285" t="s">
        <v>125</v>
      </c>
      <c r="B23" s="172" t="s">
        <v>545</v>
      </c>
      <c r="C23" s="326">
        <v>3307.2</v>
      </c>
      <c r="D23" s="327">
        <v>3307.2</v>
      </c>
      <c r="E23" s="326">
        <f t="shared" si="0"/>
        <v>100</v>
      </c>
      <c r="F23" s="328">
        <f t="shared" si="1"/>
        <v>0</v>
      </c>
    </row>
    <row r="24" spans="1:6" ht="12.75">
      <c r="A24" s="285" t="s">
        <v>126</v>
      </c>
      <c r="B24" s="172" t="s">
        <v>546</v>
      </c>
      <c r="C24" s="326">
        <v>65312.2</v>
      </c>
      <c r="D24" s="327">
        <v>65312.2</v>
      </c>
      <c r="E24" s="326">
        <f t="shared" si="0"/>
        <v>100</v>
      </c>
      <c r="F24" s="328">
        <f t="shared" si="1"/>
        <v>0</v>
      </c>
    </row>
    <row r="25" spans="1:6" ht="26.25" thickBot="1">
      <c r="A25" s="286" t="s">
        <v>127</v>
      </c>
      <c r="B25" s="227" t="s">
        <v>91</v>
      </c>
      <c r="C25" s="329">
        <v>34551.6</v>
      </c>
      <c r="D25" s="330">
        <v>34551.6</v>
      </c>
      <c r="E25" s="329">
        <f t="shared" si="0"/>
        <v>100</v>
      </c>
      <c r="F25" s="331">
        <f t="shared" si="1"/>
        <v>0</v>
      </c>
    </row>
    <row r="26" spans="1:6" ht="12.75">
      <c r="A26" s="284" t="s">
        <v>128</v>
      </c>
      <c r="B26" s="229" t="s">
        <v>503</v>
      </c>
      <c r="C26" s="323">
        <f>C27</f>
        <v>67</v>
      </c>
      <c r="D26" s="324">
        <f>D27</f>
        <v>67</v>
      </c>
      <c r="E26" s="323">
        <f t="shared" si="0"/>
        <v>100</v>
      </c>
      <c r="F26" s="325">
        <f t="shared" si="1"/>
        <v>0</v>
      </c>
    </row>
    <row r="27" spans="1:6" ht="13.5" thickBot="1">
      <c r="A27" s="286" t="s">
        <v>129</v>
      </c>
      <c r="B27" s="230" t="s">
        <v>110</v>
      </c>
      <c r="C27" s="329">
        <v>67</v>
      </c>
      <c r="D27" s="330">
        <v>67</v>
      </c>
      <c r="E27" s="329">
        <f t="shared" si="0"/>
        <v>100</v>
      </c>
      <c r="F27" s="331">
        <f t="shared" si="1"/>
        <v>0</v>
      </c>
    </row>
    <row r="28" spans="1:6" ht="12.75">
      <c r="A28" s="284" t="s">
        <v>130</v>
      </c>
      <c r="B28" s="229" t="s">
        <v>457</v>
      </c>
      <c r="C28" s="323">
        <f>C29+C30+C31+C32+C33</f>
        <v>224519.09999999998</v>
      </c>
      <c r="D28" s="324">
        <f>D29+D30+D31+D32+D33</f>
        <v>224370.3</v>
      </c>
      <c r="E28" s="323">
        <f t="shared" si="0"/>
        <v>99.93372501493192</v>
      </c>
      <c r="F28" s="325">
        <f t="shared" si="1"/>
        <v>-148.79999999998836</v>
      </c>
    </row>
    <row r="29" spans="1:6" ht="12.75">
      <c r="A29" s="285" t="s">
        <v>131</v>
      </c>
      <c r="B29" s="194" t="s">
        <v>92</v>
      </c>
      <c r="C29" s="326">
        <v>34866.7</v>
      </c>
      <c r="D29" s="327">
        <v>34866.7</v>
      </c>
      <c r="E29" s="326">
        <f t="shared" si="0"/>
        <v>100</v>
      </c>
      <c r="F29" s="328">
        <f t="shared" si="1"/>
        <v>0</v>
      </c>
    </row>
    <row r="30" spans="1:6" ht="12.75">
      <c r="A30" s="285" t="s">
        <v>132</v>
      </c>
      <c r="B30" s="163" t="s">
        <v>93</v>
      </c>
      <c r="C30" s="332">
        <v>181863.6</v>
      </c>
      <c r="D30" s="333">
        <v>181714.8</v>
      </c>
      <c r="E30" s="326">
        <f t="shared" si="0"/>
        <v>99.91818043852645</v>
      </c>
      <c r="F30" s="328">
        <f t="shared" si="1"/>
        <v>-148.80000000001746</v>
      </c>
    </row>
    <row r="31" spans="1:6" ht="15.75" customHeight="1">
      <c r="A31" s="285" t="s">
        <v>133</v>
      </c>
      <c r="B31" s="163" t="s">
        <v>94</v>
      </c>
      <c r="C31" s="332">
        <v>427.5</v>
      </c>
      <c r="D31" s="333">
        <v>427.5</v>
      </c>
      <c r="E31" s="326">
        <f t="shared" si="0"/>
        <v>100</v>
      </c>
      <c r="F31" s="328">
        <f t="shared" si="1"/>
        <v>0</v>
      </c>
    </row>
    <row r="32" spans="1:6" ht="12.75">
      <c r="A32" s="285" t="s">
        <v>134</v>
      </c>
      <c r="B32" s="163" t="s">
        <v>95</v>
      </c>
      <c r="C32" s="332">
        <v>992.3</v>
      </c>
      <c r="D32" s="333">
        <v>992.3</v>
      </c>
      <c r="E32" s="326">
        <f t="shared" si="0"/>
        <v>100</v>
      </c>
      <c r="F32" s="328">
        <f t="shared" si="1"/>
        <v>0</v>
      </c>
    </row>
    <row r="33" spans="1:6" ht="13.5" thickBot="1">
      <c r="A33" s="286" t="s">
        <v>135</v>
      </c>
      <c r="B33" s="231" t="s">
        <v>107</v>
      </c>
      <c r="C33" s="322">
        <v>6369</v>
      </c>
      <c r="D33" s="334">
        <v>6369</v>
      </c>
      <c r="E33" s="329">
        <f t="shared" si="0"/>
        <v>100</v>
      </c>
      <c r="F33" s="331">
        <f t="shared" si="1"/>
        <v>0</v>
      </c>
    </row>
    <row r="34" spans="1:6" ht="15.75" customHeight="1">
      <c r="A34" s="284" t="s">
        <v>136</v>
      </c>
      <c r="B34" s="232" t="s">
        <v>467</v>
      </c>
      <c r="C34" s="335">
        <f>C35+C36+C37</f>
        <v>30370.7</v>
      </c>
      <c r="D34" s="336">
        <f>D35+D36+D37</f>
        <v>30370.7</v>
      </c>
      <c r="E34" s="323">
        <f t="shared" si="0"/>
        <v>100</v>
      </c>
      <c r="F34" s="325">
        <f t="shared" si="1"/>
        <v>0</v>
      </c>
    </row>
    <row r="35" spans="1:6" ht="12.75">
      <c r="A35" s="285" t="s">
        <v>137</v>
      </c>
      <c r="B35" s="163" t="s">
        <v>106</v>
      </c>
      <c r="C35" s="332">
        <v>28054.4</v>
      </c>
      <c r="D35" s="333">
        <v>28054.4</v>
      </c>
      <c r="E35" s="326">
        <f t="shared" si="0"/>
        <v>100</v>
      </c>
      <c r="F35" s="328">
        <f t="shared" si="1"/>
        <v>0</v>
      </c>
    </row>
    <row r="36" spans="1:6" ht="12.75">
      <c r="A36" s="285" t="s">
        <v>138</v>
      </c>
      <c r="B36" s="163" t="s">
        <v>96</v>
      </c>
      <c r="C36" s="332">
        <v>1918.3</v>
      </c>
      <c r="D36" s="333">
        <v>1918.3</v>
      </c>
      <c r="E36" s="326">
        <f t="shared" si="0"/>
        <v>100</v>
      </c>
      <c r="F36" s="328">
        <f t="shared" si="1"/>
        <v>0</v>
      </c>
    </row>
    <row r="37" spans="1:6" ht="13.5" thickBot="1">
      <c r="A37" s="286" t="s">
        <v>139</v>
      </c>
      <c r="B37" s="231" t="s">
        <v>97</v>
      </c>
      <c r="C37" s="322">
        <v>398</v>
      </c>
      <c r="D37" s="334">
        <v>398</v>
      </c>
      <c r="E37" s="329">
        <f t="shared" si="0"/>
        <v>100</v>
      </c>
      <c r="F37" s="331">
        <f t="shared" si="1"/>
        <v>0</v>
      </c>
    </row>
    <row r="38" spans="1:6" ht="12.75">
      <c r="A38" s="284" t="s">
        <v>169</v>
      </c>
      <c r="B38" s="232" t="s">
        <v>152</v>
      </c>
      <c r="C38" s="335">
        <f>C39+C40</f>
        <v>42429.899999999994</v>
      </c>
      <c r="D38" s="336">
        <f>D39+D40</f>
        <v>42429.899999999994</v>
      </c>
      <c r="E38" s="323">
        <f t="shared" si="0"/>
        <v>100</v>
      </c>
      <c r="F38" s="325">
        <f t="shared" si="1"/>
        <v>0</v>
      </c>
    </row>
    <row r="39" spans="1:6" ht="12.75">
      <c r="A39" s="285" t="s">
        <v>140</v>
      </c>
      <c r="B39" s="163" t="s">
        <v>98</v>
      </c>
      <c r="C39" s="332">
        <v>40612.2</v>
      </c>
      <c r="D39" s="333">
        <v>40612.2</v>
      </c>
      <c r="E39" s="326">
        <f t="shared" si="0"/>
        <v>100</v>
      </c>
      <c r="F39" s="328">
        <f t="shared" si="1"/>
        <v>0</v>
      </c>
    </row>
    <row r="40" spans="1:6" ht="13.5" thickBot="1">
      <c r="A40" s="286" t="s">
        <v>141</v>
      </c>
      <c r="B40" s="231" t="s">
        <v>99</v>
      </c>
      <c r="C40" s="322">
        <v>1817.7</v>
      </c>
      <c r="D40" s="334">
        <v>1817.7</v>
      </c>
      <c r="E40" s="329">
        <f t="shared" si="0"/>
        <v>100</v>
      </c>
      <c r="F40" s="331">
        <f t="shared" si="1"/>
        <v>0</v>
      </c>
    </row>
    <row r="41" spans="1:6" ht="17.25" customHeight="1">
      <c r="A41" s="284" t="s">
        <v>142</v>
      </c>
      <c r="B41" s="232" t="s">
        <v>458</v>
      </c>
      <c r="C41" s="335">
        <f>C42+C43+C44+C45+C46</f>
        <v>51880.130000000005</v>
      </c>
      <c r="D41" s="336">
        <f>D42+D43+D44+D45+D46</f>
        <v>51840.8</v>
      </c>
      <c r="E41" s="323">
        <f t="shared" si="0"/>
        <v>99.92419062943752</v>
      </c>
      <c r="F41" s="325">
        <f t="shared" si="1"/>
        <v>-39.330000000001746</v>
      </c>
    </row>
    <row r="42" spans="1:6" ht="15.75" customHeight="1">
      <c r="A42" s="285" t="s">
        <v>143</v>
      </c>
      <c r="B42" s="163" t="s">
        <v>102</v>
      </c>
      <c r="C42" s="332">
        <v>1160.1</v>
      </c>
      <c r="D42" s="333">
        <v>1160.1</v>
      </c>
      <c r="E42" s="326">
        <f t="shared" si="0"/>
        <v>100</v>
      </c>
      <c r="F42" s="328">
        <f t="shared" si="1"/>
        <v>0</v>
      </c>
    </row>
    <row r="43" spans="1:6" ht="18.75" customHeight="1">
      <c r="A43" s="285" t="s">
        <v>144</v>
      </c>
      <c r="B43" s="163" t="s">
        <v>103</v>
      </c>
      <c r="C43" s="332">
        <v>12706.4</v>
      </c>
      <c r="D43" s="333">
        <v>12706.4</v>
      </c>
      <c r="E43" s="326">
        <f t="shared" si="0"/>
        <v>100</v>
      </c>
      <c r="F43" s="328">
        <f t="shared" si="1"/>
        <v>0</v>
      </c>
    </row>
    <row r="44" spans="1:6" ht="12.75">
      <c r="A44" s="285" t="s">
        <v>118</v>
      </c>
      <c r="B44" s="163" t="s">
        <v>153</v>
      </c>
      <c r="C44" s="332">
        <v>22575.8</v>
      </c>
      <c r="D44" s="333">
        <v>22536.5</v>
      </c>
      <c r="E44" s="326">
        <f t="shared" si="0"/>
        <v>99.82591979021784</v>
      </c>
      <c r="F44" s="328">
        <f t="shared" si="1"/>
        <v>-39.29999999999927</v>
      </c>
    </row>
    <row r="45" spans="1:6" ht="27.75" customHeight="1">
      <c r="A45" s="285" t="s">
        <v>117</v>
      </c>
      <c r="B45" s="194" t="s">
        <v>108</v>
      </c>
      <c r="C45" s="326">
        <v>3064.43</v>
      </c>
      <c r="D45" s="327">
        <v>3064.4</v>
      </c>
      <c r="E45" s="326">
        <f t="shared" si="0"/>
        <v>99.99902102511724</v>
      </c>
      <c r="F45" s="328">
        <f t="shared" si="1"/>
        <v>-0.02999999999974534</v>
      </c>
    </row>
    <row r="46" spans="1:6" ht="20.25" customHeight="1" thickBot="1">
      <c r="A46" s="286" t="s">
        <v>116</v>
      </c>
      <c r="B46" s="230" t="s">
        <v>104</v>
      </c>
      <c r="C46" s="329">
        <v>12373.4</v>
      </c>
      <c r="D46" s="330">
        <v>12373.4</v>
      </c>
      <c r="E46" s="329">
        <f t="shared" si="0"/>
        <v>100</v>
      </c>
      <c r="F46" s="331">
        <f t="shared" si="1"/>
        <v>0</v>
      </c>
    </row>
    <row r="47" spans="1:6" ht="13.5" thickBot="1">
      <c r="A47" s="312" t="s">
        <v>479</v>
      </c>
      <c r="B47" s="350" t="s">
        <v>480</v>
      </c>
      <c r="C47" s="313">
        <v>3</v>
      </c>
      <c r="D47" s="314">
        <v>4</v>
      </c>
      <c r="E47" s="313">
        <v>5</v>
      </c>
      <c r="F47" s="315">
        <v>6</v>
      </c>
    </row>
    <row r="48" spans="1:6" ht="13.5" thickBot="1">
      <c r="A48" s="287" t="s">
        <v>196</v>
      </c>
      <c r="B48" s="175" t="s">
        <v>105</v>
      </c>
      <c r="C48" s="337">
        <f>C41+C38+C34+C28+C26+C22+C17+C14+C6</f>
        <v>952471.63</v>
      </c>
      <c r="D48" s="338">
        <f>D6+D14+D17+D22+D26+D28+D34+D38+D41</f>
        <v>951401.0000000001</v>
      </c>
      <c r="E48" s="337">
        <f t="shared" si="0"/>
        <v>99.88759455229129</v>
      </c>
      <c r="F48" s="339">
        <f t="shared" si="1"/>
        <v>-1070.6299999998882</v>
      </c>
    </row>
    <row r="49" spans="1:6" ht="13.5" thickBot="1">
      <c r="A49" s="287" t="s">
        <v>197</v>
      </c>
      <c r="B49" s="186" t="s">
        <v>234</v>
      </c>
      <c r="C49" s="351">
        <v>-12780.6</v>
      </c>
      <c r="D49" s="338">
        <v>13217</v>
      </c>
      <c r="E49" s="337"/>
      <c r="F49" s="339"/>
    </row>
    <row r="50" spans="1:6" ht="38.25">
      <c r="A50" s="284"/>
      <c r="B50" s="229" t="s">
        <v>198</v>
      </c>
      <c r="C50" s="323"/>
      <c r="D50" s="324"/>
      <c r="E50" s="323"/>
      <c r="F50" s="325"/>
    </row>
    <row r="51" spans="1:6" ht="51">
      <c r="A51" s="285"/>
      <c r="B51" s="234" t="s">
        <v>205</v>
      </c>
      <c r="C51" s="340">
        <v>-3360</v>
      </c>
      <c r="D51" s="341">
        <v>-3360</v>
      </c>
      <c r="E51" s="340"/>
      <c r="F51" s="342"/>
    </row>
    <row r="52" spans="1:6" ht="25.5">
      <c r="A52" s="285"/>
      <c r="B52" s="194" t="s">
        <v>199</v>
      </c>
      <c r="C52" s="326">
        <v>555</v>
      </c>
      <c r="D52" s="327">
        <v>555</v>
      </c>
      <c r="E52" s="340"/>
      <c r="F52" s="342"/>
    </row>
    <row r="53" spans="1:6" ht="25.5">
      <c r="A53" s="285"/>
      <c r="B53" s="194" t="s">
        <v>200</v>
      </c>
      <c r="C53" s="326">
        <v>3915</v>
      </c>
      <c r="D53" s="327">
        <v>3915</v>
      </c>
      <c r="E53" s="340"/>
      <c r="F53" s="342"/>
    </row>
    <row r="54" spans="1:6" ht="38.25">
      <c r="A54" s="285"/>
      <c r="B54" s="234" t="s">
        <v>201</v>
      </c>
      <c r="C54" s="340">
        <v>4700</v>
      </c>
      <c r="D54" s="341">
        <v>6036</v>
      </c>
      <c r="E54" s="340"/>
      <c r="F54" s="342"/>
    </row>
    <row r="55" spans="1:6" ht="25.5">
      <c r="A55" s="285"/>
      <c r="B55" s="234" t="s">
        <v>206</v>
      </c>
      <c r="C55" s="340">
        <f>C57-C56</f>
        <v>11440.599999999977</v>
      </c>
      <c r="D55" s="341">
        <f>D57-D56</f>
        <v>-15893</v>
      </c>
      <c r="E55" s="340"/>
      <c r="F55" s="342"/>
    </row>
    <row r="56" spans="1:6" ht="12.75">
      <c r="A56" s="285"/>
      <c r="B56" s="194" t="s">
        <v>171</v>
      </c>
      <c r="C56" s="326">
        <v>944946</v>
      </c>
      <c r="D56" s="327">
        <v>971209</v>
      </c>
      <c r="E56" s="340"/>
      <c r="F56" s="342"/>
    </row>
    <row r="57" spans="1:6" ht="12.75">
      <c r="A57" s="285"/>
      <c r="B57" s="194" t="s">
        <v>202</v>
      </c>
      <c r="C57" s="326">
        <v>956386.6</v>
      </c>
      <c r="D57" s="327">
        <v>955316</v>
      </c>
      <c r="E57" s="340"/>
      <c r="F57" s="342"/>
    </row>
    <row r="58" spans="1:6" ht="39" thickBot="1">
      <c r="A58" s="352"/>
      <c r="B58" s="195" t="s">
        <v>203</v>
      </c>
      <c r="C58" s="353">
        <f>C51+C54+C55</f>
        <v>12780.599999999977</v>
      </c>
      <c r="D58" s="354">
        <f>D51+D54+D55</f>
        <v>-13217</v>
      </c>
      <c r="E58" s="353"/>
      <c r="F58" s="355"/>
    </row>
    <row r="59" spans="1:6" ht="13.5" thickBot="1">
      <c r="A59" s="287"/>
      <c r="B59" s="175" t="s">
        <v>204</v>
      </c>
      <c r="C59" s="337">
        <v>12780.6</v>
      </c>
      <c r="D59" s="338">
        <v>-13217</v>
      </c>
      <c r="E59" s="337"/>
      <c r="F59" s="339"/>
    </row>
  </sheetData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D38" sqref="D38"/>
    </sheetView>
  </sheetViews>
  <sheetFormatPr defaultColWidth="9.00390625" defaultRowHeight="12.75"/>
  <cols>
    <col min="1" max="1" width="6.875" style="0" customWidth="1"/>
    <col min="2" max="2" width="47.375" style="0" customWidth="1"/>
    <col min="6" max="6" width="10.375" style="0" customWidth="1"/>
  </cols>
  <sheetData>
    <row r="1" spans="1:6" ht="15">
      <c r="A1" s="739" t="s">
        <v>244</v>
      </c>
      <c r="B1" s="739"/>
      <c r="C1" s="739"/>
      <c r="D1" s="739"/>
      <c r="E1" s="739"/>
      <c r="F1" s="739"/>
    </row>
    <row r="2" ht="13.5" thickBot="1">
      <c r="A2" s="321"/>
    </row>
    <row r="3" spans="1:6" ht="39" thickBot="1">
      <c r="A3" s="346"/>
      <c r="B3" s="347"/>
      <c r="C3" s="348" t="s">
        <v>245</v>
      </c>
      <c r="D3" s="348" t="s">
        <v>246</v>
      </c>
      <c r="E3" s="348" t="s">
        <v>465</v>
      </c>
      <c r="F3" s="349" t="s">
        <v>209</v>
      </c>
    </row>
    <row r="4" spans="1:6" ht="13.5" thickBot="1">
      <c r="A4" s="740" t="s">
        <v>247</v>
      </c>
      <c r="B4" s="731"/>
      <c r="C4" s="731"/>
      <c r="D4" s="731"/>
      <c r="E4" s="731"/>
      <c r="F4" s="732"/>
    </row>
    <row r="5" spans="1:6" ht="12.75">
      <c r="A5" s="224" t="s">
        <v>111</v>
      </c>
      <c r="B5" s="226" t="s">
        <v>539</v>
      </c>
      <c r="C5" s="362">
        <f>C6+C7+C8+C9+C10</f>
        <v>13550.3</v>
      </c>
      <c r="D5" s="362">
        <f>D6+D7+D8+D9+D10</f>
        <v>12624.7</v>
      </c>
      <c r="E5" s="362">
        <f>D5/C5*100</f>
        <v>93.16915492645921</v>
      </c>
      <c r="F5" s="363">
        <f>D5-C5</f>
        <v>-925.5999999999985</v>
      </c>
    </row>
    <row r="6" spans="1:6" ht="12.75">
      <c r="A6" s="382" t="s">
        <v>185</v>
      </c>
      <c r="B6" s="172" t="s">
        <v>186</v>
      </c>
      <c r="C6" s="364">
        <v>139</v>
      </c>
      <c r="D6" s="365">
        <v>107</v>
      </c>
      <c r="E6" s="364">
        <f aca="true" t="shared" si="0" ref="E6:E54">D6/C6*100</f>
        <v>76.97841726618705</v>
      </c>
      <c r="F6" s="366">
        <f aca="true" t="shared" si="1" ref="F6:F54">D6-C6</f>
        <v>-32</v>
      </c>
    </row>
    <row r="7" spans="1:6" ht="25.5">
      <c r="A7" s="382" t="s">
        <v>112</v>
      </c>
      <c r="B7" s="172" t="s">
        <v>541</v>
      </c>
      <c r="C7" s="364">
        <v>214.8</v>
      </c>
      <c r="D7" s="365">
        <v>205.1</v>
      </c>
      <c r="E7" s="364">
        <f t="shared" si="0"/>
        <v>95.48417132216014</v>
      </c>
      <c r="F7" s="366">
        <f t="shared" si="1"/>
        <v>-9.700000000000017</v>
      </c>
    </row>
    <row r="8" spans="1:6" ht="12.75">
      <c r="A8" s="382" t="s">
        <v>113</v>
      </c>
      <c r="B8" s="172" t="s">
        <v>542</v>
      </c>
      <c r="C8" s="364">
        <v>12984.5</v>
      </c>
      <c r="D8" s="365">
        <v>12227.6</v>
      </c>
      <c r="E8" s="364">
        <f t="shared" si="0"/>
        <v>94.17074203858446</v>
      </c>
      <c r="F8" s="366">
        <f t="shared" si="1"/>
        <v>-756.8999999999996</v>
      </c>
    </row>
    <row r="9" spans="1:6" ht="12.75">
      <c r="A9" s="382" t="s">
        <v>115</v>
      </c>
      <c r="B9" s="172" t="s">
        <v>109</v>
      </c>
      <c r="C9" s="364">
        <v>0</v>
      </c>
      <c r="D9" s="365">
        <v>0</v>
      </c>
      <c r="E9" s="364">
        <v>0</v>
      </c>
      <c r="F9" s="366">
        <f t="shared" si="1"/>
        <v>0</v>
      </c>
    </row>
    <row r="10" spans="1:6" ht="13.5" thickBot="1">
      <c r="A10" s="394" t="s">
        <v>187</v>
      </c>
      <c r="B10" s="150" t="s">
        <v>188</v>
      </c>
      <c r="C10" s="395">
        <v>212</v>
      </c>
      <c r="D10" s="396">
        <v>85</v>
      </c>
      <c r="E10" s="364">
        <v>0</v>
      </c>
      <c r="F10" s="366">
        <f t="shared" si="1"/>
        <v>-127</v>
      </c>
    </row>
    <row r="11" spans="1:6" ht="25.5">
      <c r="A11" s="224" t="s">
        <v>119</v>
      </c>
      <c r="B11" s="226" t="s">
        <v>540</v>
      </c>
      <c r="C11" s="362">
        <f>C12+C13</f>
        <v>864.4</v>
      </c>
      <c r="D11" s="367">
        <f>D12+D13</f>
        <v>822.7</v>
      </c>
      <c r="E11" s="362">
        <f t="shared" si="0"/>
        <v>95.17584451642759</v>
      </c>
      <c r="F11" s="363">
        <f t="shared" si="1"/>
        <v>-41.69999999999993</v>
      </c>
    </row>
    <row r="12" spans="1:6" ht="12.75">
      <c r="A12" s="382" t="s">
        <v>120</v>
      </c>
      <c r="B12" s="172" t="s">
        <v>544</v>
      </c>
      <c r="C12" s="364">
        <v>442</v>
      </c>
      <c r="D12" s="365">
        <v>400.3</v>
      </c>
      <c r="E12" s="364">
        <f t="shared" si="0"/>
        <v>90.56561085972851</v>
      </c>
      <c r="F12" s="366">
        <f t="shared" si="1"/>
        <v>-41.69999999999999</v>
      </c>
    </row>
    <row r="13" spans="1:6" ht="13.5" thickBot="1">
      <c r="A13" s="383" t="s">
        <v>189</v>
      </c>
      <c r="B13" s="227" t="s">
        <v>190</v>
      </c>
      <c r="C13" s="368">
        <v>422.4</v>
      </c>
      <c r="D13" s="369">
        <v>422.4</v>
      </c>
      <c r="E13" s="368">
        <f t="shared" si="0"/>
        <v>100</v>
      </c>
      <c r="F13" s="370">
        <f t="shared" si="1"/>
        <v>0</v>
      </c>
    </row>
    <row r="14" spans="1:6" ht="12.75">
      <c r="A14" s="224" t="s">
        <v>121</v>
      </c>
      <c r="B14" s="226" t="s">
        <v>158</v>
      </c>
      <c r="C14" s="362">
        <f>C15+C16+C17</f>
        <v>24023.3</v>
      </c>
      <c r="D14" s="367">
        <f>D15+D16+D17</f>
        <v>19945.6</v>
      </c>
      <c r="E14" s="362">
        <f t="shared" si="0"/>
        <v>83.02606219794949</v>
      </c>
      <c r="F14" s="363">
        <f t="shared" si="1"/>
        <v>-4077.7000000000007</v>
      </c>
    </row>
    <row r="15" spans="1:6" ht="12.75">
      <c r="A15" s="382" t="s">
        <v>191</v>
      </c>
      <c r="B15" s="163" t="s">
        <v>192</v>
      </c>
      <c r="C15" s="371">
        <v>0</v>
      </c>
      <c r="D15" s="372">
        <v>0</v>
      </c>
      <c r="E15" s="364">
        <v>0</v>
      </c>
      <c r="F15" s="366">
        <f t="shared" si="1"/>
        <v>0</v>
      </c>
    </row>
    <row r="16" spans="1:6" ht="12.75">
      <c r="A16" s="382" t="s">
        <v>122</v>
      </c>
      <c r="B16" s="163" t="s">
        <v>100</v>
      </c>
      <c r="C16" s="371">
        <v>24023.3</v>
      </c>
      <c r="D16" s="372">
        <v>19945.6</v>
      </c>
      <c r="E16" s="364">
        <f t="shared" si="0"/>
        <v>83.02606219794949</v>
      </c>
      <c r="F16" s="366">
        <f t="shared" si="1"/>
        <v>-4077.7000000000007</v>
      </c>
    </row>
    <row r="17" spans="1:6" ht="13.5" thickBot="1">
      <c r="A17" s="383" t="s">
        <v>123</v>
      </c>
      <c r="B17" s="231" t="s">
        <v>101</v>
      </c>
      <c r="C17" s="373">
        <v>0</v>
      </c>
      <c r="D17" s="374">
        <v>0</v>
      </c>
      <c r="E17" s="368">
        <v>0</v>
      </c>
      <c r="F17" s="370">
        <f t="shared" si="1"/>
        <v>0</v>
      </c>
    </row>
    <row r="18" spans="1:6" ht="12.75">
      <c r="A18" s="224" t="s">
        <v>124</v>
      </c>
      <c r="B18" s="226" t="s">
        <v>456</v>
      </c>
      <c r="C18" s="362">
        <f>C19+C20+C21</f>
        <v>7796.7</v>
      </c>
      <c r="D18" s="367">
        <f>D19+D20+D21</f>
        <v>6472.400000000001</v>
      </c>
      <c r="E18" s="362">
        <f>D18/C18*100</f>
        <v>83.01460874472534</v>
      </c>
      <c r="F18" s="363">
        <f t="shared" si="1"/>
        <v>-1324.2999999999993</v>
      </c>
    </row>
    <row r="19" spans="1:6" ht="12.75">
      <c r="A19" s="382" t="s">
        <v>125</v>
      </c>
      <c r="B19" s="172" t="s">
        <v>545</v>
      </c>
      <c r="C19" s="364">
        <v>296</v>
      </c>
      <c r="D19" s="365">
        <v>346</v>
      </c>
      <c r="E19" s="364">
        <v>0</v>
      </c>
      <c r="F19" s="366">
        <f t="shared" si="1"/>
        <v>50</v>
      </c>
    </row>
    <row r="20" spans="1:6" ht="12.75">
      <c r="A20" s="382" t="s">
        <v>126</v>
      </c>
      <c r="B20" s="172" t="s">
        <v>546</v>
      </c>
      <c r="C20" s="364">
        <v>6784.5</v>
      </c>
      <c r="D20" s="365">
        <v>5810.3</v>
      </c>
      <c r="E20" s="364">
        <f>D20/C20*100</f>
        <v>85.64079887979955</v>
      </c>
      <c r="F20" s="366">
        <f t="shared" si="1"/>
        <v>-974.1999999999998</v>
      </c>
    </row>
    <row r="21" spans="1:6" ht="26.25" thickBot="1">
      <c r="A21" s="383" t="s">
        <v>127</v>
      </c>
      <c r="B21" s="227" t="s">
        <v>91</v>
      </c>
      <c r="C21" s="368">
        <v>716.2</v>
      </c>
      <c r="D21" s="369">
        <v>316.1</v>
      </c>
      <c r="E21" s="368">
        <v>0</v>
      </c>
      <c r="F21" s="370">
        <f t="shared" si="1"/>
        <v>-400.1</v>
      </c>
    </row>
    <row r="22" spans="1:6" ht="12.75">
      <c r="A22" s="224" t="s">
        <v>128</v>
      </c>
      <c r="B22" s="229" t="s">
        <v>503</v>
      </c>
      <c r="C22" s="362">
        <f>C23</f>
        <v>20</v>
      </c>
      <c r="D22" s="367">
        <f>D23</f>
        <v>2.2</v>
      </c>
      <c r="E22" s="362">
        <v>0</v>
      </c>
      <c r="F22" s="363">
        <f t="shared" si="1"/>
        <v>-17.8</v>
      </c>
    </row>
    <row r="23" spans="1:6" ht="13.5" thickBot="1">
      <c r="A23" s="383" t="s">
        <v>129</v>
      </c>
      <c r="B23" s="230" t="s">
        <v>110</v>
      </c>
      <c r="C23" s="368">
        <v>20</v>
      </c>
      <c r="D23" s="369">
        <v>2.2</v>
      </c>
      <c r="E23" s="368">
        <v>0</v>
      </c>
      <c r="F23" s="370">
        <f t="shared" si="1"/>
        <v>-17.8</v>
      </c>
    </row>
    <row r="24" spans="1:6" ht="12.75">
      <c r="A24" s="224" t="s">
        <v>130</v>
      </c>
      <c r="B24" s="229" t="s">
        <v>457</v>
      </c>
      <c r="C24" s="362">
        <f>C25+C26+C27+C28+C29</f>
        <v>49318.9</v>
      </c>
      <c r="D24" s="367">
        <f>D25+D26+D27+D28+D29</f>
        <v>46622.2</v>
      </c>
      <c r="E24" s="362">
        <f t="shared" si="0"/>
        <v>94.53211649083819</v>
      </c>
      <c r="F24" s="363">
        <f t="shared" si="1"/>
        <v>-2696.7000000000044</v>
      </c>
    </row>
    <row r="25" spans="1:6" ht="12.75">
      <c r="A25" s="382" t="s">
        <v>131</v>
      </c>
      <c r="B25" s="194" t="s">
        <v>92</v>
      </c>
      <c r="C25" s="364">
        <v>9766.6</v>
      </c>
      <c r="D25" s="365">
        <v>9287.9</v>
      </c>
      <c r="E25" s="364">
        <f t="shared" si="0"/>
        <v>95.09860135564064</v>
      </c>
      <c r="F25" s="366">
        <f t="shared" si="1"/>
        <v>-478.7000000000007</v>
      </c>
    </row>
    <row r="26" spans="1:6" ht="12.75">
      <c r="A26" s="382" t="s">
        <v>132</v>
      </c>
      <c r="B26" s="163" t="s">
        <v>93</v>
      </c>
      <c r="C26" s="371">
        <v>37075.3</v>
      </c>
      <c r="D26" s="372">
        <v>34860.7</v>
      </c>
      <c r="E26" s="364">
        <f t="shared" si="0"/>
        <v>94.0267509635795</v>
      </c>
      <c r="F26" s="366">
        <f t="shared" si="1"/>
        <v>-2214.600000000006</v>
      </c>
    </row>
    <row r="27" spans="1:6" ht="12.75">
      <c r="A27" s="382" t="s">
        <v>133</v>
      </c>
      <c r="B27" s="163" t="s">
        <v>94</v>
      </c>
      <c r="C27" s="371">
        <v>165.1</v>
      </c>
      <c r="D27" s="372">
        <v>165.1</v>
      </c>
      <c r="E27" s="364">
        <f t="shared" si="0"/>
        <v>100</v>
      </c>
      <c r="F27" s="366">
        <f t="shared" si="1"/>
        <v>0</v>
      </c>
    </row>
    <row r="28" spans="1:6" ht="12.75">
      <c r="A28" s="382" t="s">
        <v>134</v>
      </c>
      <c r="B28" s="163" t="s">
        <v>95</v>
      </c>
      <c r="C28" s="371">
        <v>40</v>
      </c>
      <c r="D28" s="372">
        <v>40</v>
      </c>
      <c r="E28" s="364">
        <f t="shared" si="0"/>
        <v>100</v>
      </c>
      <c r="F28" s="366">
        <f t="shared" si="1"/>
        <v>0</v>
      </c>
    </row>
    <row r="29" spans="1:6" ht="13.5" thickBot="1">
      <c r="A29" s="383" t="s">
        <v>135</v>
      </c>
      <c r="B29" s="231" t="s">
        <v>107</v>
      </c>
      <c r="C29" s="373">
        <v>2271.9</v>
      </c>
      <c r="D29" s="374">
        <v>2268.5</v>
      </c>
      <c r="E29" s="368">
        <f t="shared" si="0"/>
        <v>99.85034552577137</v>
      </c>
      <c r="F29" s="370">
        <f t="shared" si="1"/>
        <v>-3.400000000000091</v>
      </c>
    </row>
    <row r="30" spans="1:6" ht="12.75">
      <c r="A30" s="224" t="s">
        <v>136</v>
      </c>
      <c r="B30" s="232" t="s">
        <v>467</v>
      </c>
      <c r="C30" s="375">
        <f>C31+C32+C33</f>
        <v>8182.1</v>
      </c>
      <c r="D30" s="376">
        <f>D31+D32+D33</f>
        <v>7840</v>
      </c>
      <c r="E30" s="362">
        <f t="shared" si="0"/>
        <v>95.8189217926938</v>
      </c>
      <c r="F30" s="363">
        <f t="shared" si="1"/>
        <v>-342.10000000000036</v>
      </c>
    </row>
    <row r="31" spans="1:6" ht="12.75">
      <c r="A31" s="382" t="s">
        <v>137</v>
      </c>
      <c r="B31" s="163" t="s">
        <v>106</v>
      </c>
      <c r="C31" s="371">
        <v>7403.1</v>
      </c>
      <c r="D31" s="372">
        <v>7062.3</v>
      </c>
      <c r="E31" s="364">
        <f t="shared" si="0"/>
        <v>95.39652307816996</v>
      </c>
      <c r="F31" s="366">
        <f t="shared" si="1"/>
        <v>-340.8000000000002</v>
      </c>
    </row>
    <row r="32" spans="1:6" ht="12.75">
      <c r="A32" s="382" t="s">
        <v>138</v>
      </c>
      <c r="B32" s="163" t="s">
        <v>96</v>
      </c>
      <c r="C32" s="371">
        <v>673</v>
      </c>
      <c r="D32" s="372">
        <v>671.7</v>
      </c>
      <c r="E32" s="364">
        <f t="shared" si="0"/>
        <v>99.80683506686479</v>
      </c>
      <c r="F32" s="366">
        <f t="shared" si="1"/>
        <v>-1.2999999999999545</v>
      </c>
    </row>
    <row r="33" spans="1:6" ht="13.5" thickBot="1">
      <c r="A33" s="383" t="s">
        <v>139</v>
      </c>
      <c r="B33" s="231" t="s">
        <v>97</v>
      </c>
      <c r="C33" s="373">
        <v>106</v>
      </c>
      <c r="D33" s="374">
        <v>106</v>
      </c>
      <c r="E33" s="368">
        <f t="shared" si="0"/>
        <v>100</v>
      </c>
      <c r="F33" s="370">
        <f t="shared" si="1"/>
        <v>0</v>
      </c>
    </row>
    <row r="34" spans="1:6" ht="12.75">
      <c r="A34" s="224" t="s">
        <v>169</v>
      </c>
      <c r="B34" s="232" t="s">
        <v>152</v>
      </c>
      <c r="C34" s="375">
        <f>C35+C36</f>
        <v>13940.4</v>
      </c>
      <c r="D34" s="376">
        <f>D35+D36</f>
        <v>13077.7</v>
      </c>
      <c r="E34" s="362">
        <f t="shared" si="0"/>
        <v>93.81151186479585</v>
      </c>
      <c r="F34" s="363">
        <f t="shared" si="1"/>
        <v>-862.6999999999989</v>
      </c>
    </row>
    <row r="35" spans="1:6" ht="12.75">
      <c r="A35" s="382" t="s">
        <v>140</v>
      </c>
      <c r="B35" s="163" t="s">
        <v>98</v>
      </c>
      <c r="C35" s="371">
        <v>13538.4</v>
      </c>
      <c r="D35" s="372">
        <v>12696.6</v>
      </c>
      <c r="E35" s="364">
        <f t="shared" si="0"/>
        <v>93.7821308278674</v>
      </c>
      <c r="F35" s="366">
        <f t="shared" si="1"/>
        <v>-841.7999999999993</v>
      </c>
    </row>
    <row r="36" spans="1:6" ht="13.5" thickBot="1">
      <c r="A36" s="383" t="s">
        <v>141</v>
      </c>
      <c r="B36" s="231" t="s">
        <v>99</v>
      </c>
      <c r="C36" s="373">
        <v>402</v>
      </c>
      <c r="D36" s="374">
        <v>381.1</v>
      </c>
      <c r="E36" s="368">
        <f t="shared" si="0"/>
        <v>94.80099502487562</v>
      </c>
      <c r="F36" s="370">
        <f t="shared" si="1"/>
        <v>-20.899999999999977</v>
      </c>
    </row>
    <row r="37" spans="1:6" ht="12.75">
      <c r="A37" s="224" t="s">
        <v>142</v>
      </c>
      <c r="B37" s="232" t="s">
        <v>458</v>
      </c>
      <c r="C37" s="375">
        <f>C38+C39+C40+C41+C42</f>
        <v>25521.399999999998</v>
      </c>
      <c r="D37" s="376">
        <f>D38+D39+D40+D41+D42</f>
        <v>17455.5</v>
      </c>
      <c r="E37" s="362">
        <f t="shared" si="0"/>
        <v>68.3955425642794</v>
      </c>
      <c r="F37" s="363">
        <f t="shared" si="1"/>
        <v>-8065.899999999998</v>
      </c>
    </row>
    <row r="38" spans="1:6" ht="12.75">
      <c r="A38" s="382" t="s">
        <v>143</v>
      </c>
      <c r="B38" s="163" t="s">
        <v>102</v>
      </c>
      <c r="C38" s="371">
        <v>331</v>
      </c>
      <c r="D38" s="372">
        <v>276.6</v>
      </c>
      <c r="E38" s="364">
        <f t="shared" si="0"/>
        <v>83.56495468277946</v>
      </c>
      <c r="F38" s="366">
        <f t="shared" si="1"/>
        <v>-54.39999999999998</v>
      </c>
    </row>
    <row r="39" spans="1:6" ht="12.75">
      <c r="A39" s="382" t="s">
        <v>144</v>
      </c>
      <c r="B39" s="163" t="s">
        <v>103</v>
      </c>
      <c r="C39" s="371">
        <v>3212</v>
      </c>
      <c r="D39" s="372">
        <v>2735.8</v>
      </c>
      <c r="E39" s="364">
        <v>0</v>
      </c>
      <c r="F39" s="366">
        <f t="shared" si="1"/>
        <v>-476.1999999999998</v>
      </c>
    </row>
    <row r="40" spans="1:6" ht="12.75">
      <c r="A40" s="382" t="s">
        <v>118</v>
      </c>
      <c r="B40" s="163" t="s">
        <v>153</v>
      </c>
      <c r="C40" s="371">
        <v>20313.1</v>
      </c>
      <c r="D40" s="372">
        <v>12912.5</v>
      </c>
      <c r="E40" s="364">
        <v>0</v>
      </c>
      <c r="F40" s="366">
        <f t="shared" si="1"/>
        <v>-7400.5999999999985</v>
      </c>
    </row>
    <row r="41" spans="1:6" ht="12.75">
      <c r="A41" s="382" t="s">
        <v>117</v>
      </c>
      <c r="B41" s="194" t="s">
        <v>243</v>
      </c>
      <c r="C41" s="364">
        <v>778.3</v>
      </c>
      <c r="D41" s="365">
        <v>778.3</v>
      </c>
      <c r="E41" s="364">
        <f t="shared" si="0"/>
        <v>100</v>
      </c>
      <c r="F41" s="366">
        <f t="shared" si="1"/>
        <v>0</v>
      </c>
    </row>
    <row r="42" spans="1:6" ht="13.5" thickBot="1">
      <c r="A42" s="383" t="s">
        <v>116</v>
      </c>
      <c r="B42" s="230" t="s">
        <v>104</v>
      </c>
      <c r="C42" s="368">
        <v>887</v>
      </c>
      <c r="D42" s="369">
        <v>752.3</v>
      </c>
      <c r="E42" s="368">
        <v>0</v>
      </c>
      <c r="F42" s="370">
        <f t="shared" si="1"/>
        <v>-134.70000000000005</v>
      </c>
    </row>
    <row r="43" spans="1:6" ht="13.5" thickBot="1">
      <c r="A43" s="222" t="s">
        <v>196</v>
      </c>
      <c r="B43" s="175" t="s">
        <v>105</v>
      </c>
      <c r="C43" s="377">
        <f>C5+C11+C14+C18+C22+C24+C30+C34+C37</f>
        <v>143217.5</v>
      </c>
      <c r="D43" s="378">
        <f>D5+D11+D14+D18+D22+D24+D30+D34+D37</f>
        <v>124862.99999999999</v>
      </c>
      <c r="E43" s="377">
        <f t="shared" si="0"/>
        <v>87.18417791121894</v>
      </c>
      <c r="F43" s="379">
        <f t="shared" si="1"/>
        <v>-18354.500000000015</v>
      </c>
    </row>
    <row r="44" spans="1:6" ht="13.5" thickBot="1">
      <c r="A44" s="356" t="s">
        <v>197</v>
      </c>
      <c r="B44" s="196" t="s">
        <v>193</v>
      </c>
      <c r="C44" s="384">
        <v>-26614.7</v>
      </c>
      <c r="D44" s="385">
        <v>-9603.2</v>
      </c>
      <c r="E44" s="384">
        <f t="shared" si="0"/>
        <v>36.082315412159446</v>
      </c>
      <c r="F44" s="386">
        <f t="shared" si="1"/>
        <v>17011.5</v>
      </c>
    </row>
    <row r="45" spans="1:6" ht="25.5">
      <c r="A45" s="224"/>
      <c r="B45" s="229" t="s">
        <v>198</v>
      </c>
      <c r="C45" s="362"/>
      <c r="D45" s="367"/>
      <c r="E45" s="362"/>
      <c r="F45" s="363"/>
    </row>
    <row r="46" spans="1:6" ht="38.25">
      <c r="A46" s="223"/>
      <c r="B46" s="234" t="s">
        <v>205</v>
      </c>
      <c r="C46" s="387"/>
      <c r="D46" s="388"/>
      <c r="E46" s="387"/>
      <c r="F46" s="389"/>
    </row>
    <row r="47" spans="1:6" ht="12.75">
      <c r="A47" s="223"/>
      <c r="B47" s="194" t="s">
        <v>199</v>
      </c>
      <c r="C47" s="364"/>
      <c r="D47" s="365"/>
      <c r="E47" s="387"/>
      <c r="F47" s="389"/>
    </row>
    <row r="48" spans="1:6" ht="25.5">
      <c r="A48" s="223"/>
      <c r="B48" s="194" t="s">
        <v>200</v>
      </c>
      <c r="C48" s="364"/>
      <c r="D48" s="365"/>
      <c r="E48" s="387"/>
      <c r="F48" s="389"/>
    </row>
    <row r="49" spans="1:6" ht="25.5">
      <c r="A49" s="223"/>
      <c r="B49" s="234" t="s">
        <v>201</v>
      </c>
      <c r="C49" s="387"/>
      <c r="D49" s="388">
        <v>1266</v>
      </c>
      <c r="E49" s="387"/>
      <c r="F49" s="389">
        <f t="shared" si="1"/>
        <v>1266</v>
      </c>
    </row>
    <row r="50" spans="1:6" ht="25.5">
      <c r="A50" s="223"/>
      <c r="B50" s="234" t="s">
        <v>206</v>
      </c>
      <c r="C50" s="387">
        <f>C52-C51</f>
        <v>26614.699999999997</v>
      </c>
      <c r="D50" s="387">
        <f>D52-D51</f>
        <v>8337.199999999997</v>
      </c>
      <c r="E50" s="387">
        <f t="shared" si="0"/>
        <v>31.325545657099262</v>
      </c>
      <c r="F50" s="389">
        <f t="shared" si="1"/>
        <v>-18277.5</v>
      </c>
    </row>
    <row r="51" spans="1:6" ht="12.75">
      <c r="A51" s="223"/>
      <c r="B51" s="194" t="s">
        <v>171</v>
      </c>
      <c r="C51" s="364">
        <v>116602.8</v>
      </c>
      <c r="D51" s="365">
        <v>116525.8</v>
      </c>
      <c r="E51" s="387">
        <f t="shared" si="0"/>
        <v>99.9339638499247</v>
      </c>
      <c r="F51" s="389">
        <f t="shared" si="1"/>
        <v>-77</v>
      </c>
    </row>
    <row r="52" spans="1:6" ht="12.75">
      <c r="A52" s="380"/>
      <c r="B52" s="194" t="s">
        <v>202</v>
      </c>
      <c r="C52" s="364">
        <v>143217.5</v>
      </c>
      <c r="D52" s="365">
        <v>124863</v>
      </c>
      <c r="E52" s="387">
        <f t="shared" si="0"/>
        <v>87.18417791121895</v>
      </c>
      <c r="F52" s="389">
        <f t="shared" si="1"/>
        <v>-18354.5</v>
      </c>
    </row>
    <row r="53" spans="1:6" ht="25.5">
      <c r="A53" s="380"/>
      <c r="B53" s="194" t="s">
        <v>203</v>
      </c>
      <c r="C53" s="364">
        <v>26614.7</v>
      </c>
      <c r="D53" s="365">
        <v>9603.2</v>
      </c>
      <c r="E53" s="387">
        <f t="shared" si="0"/>
        <v>36.082315412159446</v>
      </c>
      <c r="F53" s="389">
        <f t="shared" si="1"/>
        <v>-17011.5</v>
      </c>
    </row>
    <row r="54" spans="1:6" ht="13.5" thickBot="1">
      <c r="A54" s="381"/>
      <c r="B54" s="235" t="s">
        <v>204</v>
      </c>
      <c r="C54" s="390">
        <v>26614.7</v>
      </c>
      <c r="D54" s="391">
        <v>9603.2</v>
      </c>
      <c r="E54" s="392">
        <f t="shared" si="0"/>
        <v>36.082315412159446</v>
      </c>
      <c r="F54" s="393">
        <f t="shared" si="1"/>
        <v>-17011.5</v>
      </c>
    </row>
  </sheetData>
  <mergeCells count="2">
    <mergeCell ref="A1:F1"/>
    <mergeCell ref="A4:F4"/>
  </mergeCells>
  <printOptions/>
  <pageMargins left="0.75" right="0.4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37">
      <selection activeCell="A1" sqref="A1:E25"/>
    </sheetView>
  </sheetViews>
  <sheetFormatPr defaultColWidth="9.00390625" defaultRowHeight="12.75"/>
  <cols>
    <col min="1" max="1" width="6.125" style="0" customWidth="1"/>
    <col min="2" max="2" width="44.25390625" style="0" customWidth="1"/>
    <col min="6" max="6" width="9.75390625" style="0" customWidth="1"/>
  </cols>
  <sheetData>
    <row r="1" spans="1:6" ht="12.75">
      <c r="A1" s="317"/>
      <c r="B1" s="253"/>
      <c r="C1" s="253"/>
      <c r="D1" s="253"/>
      <c r="E1" s="253"/>
      <c r="F1" s="253"/>
    </row>
    <row r="2" spans="1:6" ht="13.5" thickBot="1">
      <c r="A2" s="317"/>
      <c r="B2" s="253"/>
      <c r="C2" s="253"/>
      <c r="D2" s="253"/>
      <c r="E2" s="253"/>
      <c r="F2" s="253"/>
    </row>
    <row r="3" spans="1:6" ht="39" thickBot="1">
      <c r="A3" s="346"/>
      <c r="B3" s="347"/>
      <c r="C3" s="348" t="s">
        <v>235</v>
      </c>
      <c r="D3" s="348" t="s">
        <v>236</v>
      </c>
      <c r="E3" s="348" t="s">
        <v>465</v>
      </c>
      <c r="F3" s="349" t="s">
        <v>224</v>
      </c>
    </row>
    <row r="4" spans="1:6" ht="13.5" thickBot="1">
      <c r="A4" s="765" t="s">
        <v>237</v>
      </c>
      <c r="B4" s="766"/>
      <c r="C4" s="766"/>
      <c r="D4" s="766"/>
      <c r="E4" s="766"/>
      <c r="F4" s="767"/>
    </row>
    <row r="5" spans="1:6" ht="13.5" thickBot="1">
      <c r="A5" s="312" t="s">
        <v>479</v>
      </c>
      <c r="B5" s="314" t="s">
        <v>480</v>
      </c>
      <c r="C5" s="313">
        <v>3</v>
      </c>
      <c r="D5" s="314">
        <v>4</v>
      </c>
      <c r="E5" s="313">
        <v>5</v>
      </c>
      <c r="F5" s="315">
        <v>6</v>
      </c>
    </row>
    <row r="6" spans="1:6" ht="20.25" customHeight="1">
      <c r="A6" s="284" t="s">
        <v>111</v>
      </c>
      <c r="B6" s="226" t="s">
        <v>539</v>
      </c>
      <c r="C6" s="323">
        <f>C7+C8+C9+C10+C11+C12+C13</f>
        <v>50403.99999999999</v>
      </c>
      <c r="D6" s="324">
        <f>D7+D8+D9+D10+D11+D12+D13</f>
        <v>50401.5</v>
      </c>
      <c r="E6" s="323">
        <f>D6/C6*100</f>
        <v>99.99504007618445</v>
      </c>
      <c r="F6" s="325">
        <f>D6-C6</f>
        <v>-2.499999999992724</v>
      </c>
    </row>
    <row r="7" spans="1:6" ht="15.75" customHeight="1">
      <c r="A7" s="285" t="s">
        <v>185</v>
      </c>
      <c r="B7" s="172" t="s">
        <v>186</v>
      </c>
      <c r="C7" s="326">
        <v>857.9</v>
      </c>
      <c r="D7" s="327">
        <v>857.9</v>
      </c>
      <c r="E7" s="326">
        <f aca="true" t="shared" si="0" ref="E7:E48">D7/C7*100</f>
        <v>100</v>
      </c>
      <c r="F7" s="328">
        <f aca="true" t="shared" si="1" ref="F7:F48">D7-C7</f>
        <v>0</v>
      </c>
    </row>
    <row r="8" spans="1:6" ht="27" customHeight="1">
      <c r="A8" s="285" t="s">
        <v>112</v>
      </c>
      <c r="B8" s="172" t="s">
        <v>541</v>
      </c>
      <c r="C8" s="326">
        <v>810.6</v>
      </c>
      <c r="D8" s="327">
        <v>810.6</v>
      </c>
      <c r="E8" s="326">
        <f t="shared" si="0"/>
        <v>100</v>
      </c>
      <c r="F8" s="328">
        <f t="shared" si="1"/>
        <v>0</v>
      </c>
    </row>
    <row r="9" spans="1:6" ht="18.75" customHeight="1">
      <c r="A9" s="285" t="s">
        <v>113</v>
      </c>
      <c r="B9" s="172" t="s">
        <v>542</v>
      </c>
      <c r="C9" s="326">
        <v>45285.6</v>
      </c>
      <c r="D9" s="327">
        <v>45284.5</v>
      </c>
      <c r="E9" s="326">
        <f t="shared" si="0"/>
        <v>99.99757097178794</v>
      </c>
      <c r="F9" s="328">
        <f t="shared" si="1"/>
        <v>-1.0999999999985448</v>
      </c>
    </row>
    <row r="10" spans="1:6" ht="17.25" customHeight="1">
      <c r="A10" s="285" t="s">
        <v>114</v>
      </c>
      <c r="B10" s="172" t="s">
        <v>543</v>
      </c>
      <c r="C10" s="326">
        <v>158.6</v>
      </c>
      <c r="D10" s="327">
        <v>158.6</v>
      </c>
      <c r="E10" s="326">
        <f t="shared" si="0"/>
        <v>100</v>
      </c>
      <c r="F10" s="328">
        <f t="shared" si="1"/>
        <v>0</v>
      </c>
    </row>
    <row r="11" spans="1:6" ht="17.25" customHeight="1">
      <c r="A11" s="285" t="s">
        <v>215</v>
      </c>
      <c r="B11" s="172" t="s">
        <v>216</v>
      </c>
      <c r="C11" s="326">
        <v>1124.1</v>
      </c>
      <c r="D11" s="327">
        <v>1124.1</v>
      </c>
      <c r="E11" s="326">
        <f t="shared" si="0"/>
        <v>100</v>
      </c>
      <c r="F11" s="328">
        <f t="shared" si="1"/>
        <v>0</v>
      </c>
    </row>
    <row r="12" spans="1:6" ht="17.25" customHeight="1">
      <c r="A12" s="285" t="s">
        <v>115</v>
      </c>
      <c r="B12" s="172" t="s">
        <v>109</v>
      </c>
      <c r="C12" s="326">
        <v>0</v>
      </c>
      <c r="D12" s="327">
        <v>0</v>
      </c>
      <c r="E12" s="326">
        <v>0</v>
      </c>
      <c r="F12" s="328">
        <f t="shared" si="1"/>
        <v>0</v>
      </c>
    </row>
    <row r="13" spans="1:6" ht="15.75" customHeight="1" thickBot="1">
      <c r="A13" s="286" t="s">
        <v>187</v>
      </c>
      <c r="B13" s="227" t="s">
        <v>188</v>
      </c>
      <c r="C13" s="329">
        <v>2167.2</v>
      </c>
      <c r="D13" s="330">
        <v>2165.8</v>
      </c>
      <c r="E13" s="329">
        <f t="shared" si="0"/>
        <v>99.93540051679588</v>
      </c>
      <c r="F13" s="331">
        <f t="shared" si="1"/>
        <v>-1.3999999999996362</v>
      </c>
    </row>
    <row r="14" spans="1:6" ht="26.25" customHeight="1">
      <c r="A14" s="284" t="s">
        <v>119</v>
      </c>
      <c r="B14" s="226" t="s">
        <v>540</v>
      </c>
      <c r="C14" s="323">
        <f>C15+C16</f>
        <v>2686.9</v>
      </c>
      <c r="D14" s="324">
        <f>D15+D16</f>
        <v>2686.9</v>
      </c>
      <c r="E14" s="323">
        <f t="shared" si="0"/>
        <v>100</v>
      </c>
      <c r="F14" s="325">
        <f t="shared" si="1"/>
        <v>0</v>
      </c>
    </row>
    <row r="15" spans="1:6" ht="12.75">
      <c r="A15" s="285" t="s">
        <v>120</v>
      </c>
      <c r="B15" s="172" t="s">
        <v>544</v>
      </c>
      <c r="C15" s="326">
        <v>1798.4</v>
      </c>
      <c r="D15" s="327">
        <v>1798.4</v>
      </c>
      <c r="E15" s="326">
        <f t="shared" si="0"/>
        <v>100</v>
      </c>
      <c r="F15" s="328">
        <f t="shared" si="1"/>
        <v>0</v>
      </c>
    </row>
    <row r="16" spans="1:6" ht="15.75" customHeight="1" thickBot="1">
      <c r="A16" s="286" t="s">
        <v>189</v>
      </c>
      <c r="B16" s="227" t="s">
        <v>190</v>
      </c>
      <c r="C16" s="329">
        <v>888.5</v>
      </c>
      <c r="D16" s="330">
        <v>888.5</v>
      </c>
      <c r="E16" s="329">
        <f t="shared" si="0"/>
        <v>100</v>
      </c>
      <c r="F16" s="331">
        <f t="shared" si="1"/>
        <v>0</v>
      </c>
    </row>
    <row r="17" spans="1:6" ht="12.75">
      <c r="A17" s="284" t="s">
        <v>121</v>
      </c>
      <c r="B17" s="226" t="s">
        <v>158</v>
      </c>
      <c r="C17" s="323">
        <f>C18+C19+C20+C21</f>
        <v>446942.89999999997</v>
      </c>
      <c r="D17" s="323">
        <f>D18+D19+D20+D21</f>
        <v>446062.89999999997</v>
      </c>
      <c r="E17" s="323">
        <f t="shared" si="0"/>
        <v>99.80310683982226</v>
      </c>
      <c r="F17" s="325">
        <f t="shared" si="1"/>
        <v>-880</v>
      </c>
    </row>
    <row r="18" spans="1:6" ht="12.75">
      <c r="A18" s="285" t="s">
        <v>191</v>
      </c>
      <c r="B18" s="163" t="s">
        <v>192</v>
      </c>
      <c r="C18" s="332">
        <v>8590</v>
      </c>
      <c r="D18" s="333">
        <v>7710</v>
      </c>
      <c r="E18" s="326">
        <f t="shared" si="0"/>
        <v>89.75552968568103</v>
      </c>
      <c r="F18" s="328">
        <f t="shared" si="1"/>
        <v>-880</v>
      </c>
    </row>
    <row r="19" spans="1:6" ht="12.75">
      <c r="A19" s="285" t="s">
        <v>232</v>
      </c>
      <c r="B19" s="163" t="s">
        <v>233</v>
      </c>
      <c r="C19" s="332">
        <v>14.7</v>
      </c>
      <c r="D19" s="333">
        <v>14.7</v>
      </c>
      <c r="E19" s="326">
        <f t="shared" si="0"/>
        <v>100</v>
      </c>
      <c r="F19" s="328">
        <f t="shared" si="1"/>
        <v>0</v>
      </c>
    </row>
    <row r="20" spans="1:6" ht="12.75">
      <c r="A20" s="285" t="s">
        <v>122</v>
      </c>
      <c r="B20" s="163" t="s">
        <v>100</v>
      </c>
      <c r="C20" s="332">
        <v>3955.4</v>
      </c>
      <c r="D20" s="333">
        <v>3955.4</v>
      </c>
      <c r="E20" s="326">
        <f t="shared" si="0"/>
        <v>100</v>
      </c>
      <c r="F20" s="328">
        <f t="shared" si="1"/>
        <v>0</v>
      </c>
    </row>
    <row r="21" spans="1:6" ht="15.75" customHeight="1" thickBot="1">
      <c r="A21" s="286" t="s">
        <v>123</v>
      </c>
      <c r="B21" s="231" t="s">
        <v>101</v>
      </c>
      <c r="C21" s="322">
        <v>434382.8</v>
      </c>
      <c r="D21" s="334">
        <v>434382.8</v>
      </c>
      <c r="E21" s="329">
        <f t="shared" si="0"/>
        <v>100</v>
      </c>
      <c r="F21" s="331">
        <f t="shared" si="1"/>
        <v>0</v>
      </c>
    </row>
    <row r="22" spans="1:6" ht="15.75" customHeight="1">
      <c r="A22" s="284" t="s">
        <v>124</v>
      </c>
      <c r="B22" s="226" t="s">
        <v>456</v>
      </c>
      <c r="C22" s="323">
        <f>C23+C24+C25</f>
        <v>103171</v>
      </c>
      <c r="D22" s="324">
        <f>D23+D24+D25</f>
        <v>103171</v>
      </c>
      <c r="E22" s="323">
        <f t="shared" si="0"/>
        <v>100</v>
      </c>
      <c r="F22" s="325">
        <f t="shared" si="1"/>
        <v>0</v>
      </c>
    </row>
    <row r="23" spans="1:6" ht="12.75">
      <c r="A23" s="285" t="s">
        <v>125</v>
      </c>
      <c r="B23" s="172" t="s">
        <v>545</v>
      </c>
      <c r="C23" s="326">
        <v>3307.2</v>
      </c>
      <c r="D23" s="327">
        <v>3307.2</v>
      </c>
      <c r="E23" s="326">
        <f t="shared" si="0"/>
        <v>100</v>
      </c>
      <c r="F23" s="328">
        <f t="shared" si="1"/>
        <v>0</v>
      </c>
    </row>
    <row r="24" spans="1:6" ht="12.75">
      <c r="A24" s="285" t="s">
        <v>126</v>
      </c>
      <c r="B24" s="172" t="s">
        <v>546</v>
      </c>
      <c r="C24" s="326">
        <v>65312.2</v>
      </c>
      <c r="D24" s="327">
        <v>65312.2</v>
      </c>
      <c r="E24" s="326">
        <f t="shared" si="0"/>
        <v>100</v>
      </c>
      <c r="F24" s="328">
        <f t="shared" si="1"/>
        <v>0</v>
      </c>
    </row>
    <row r="25" spans="1:6" ht="27.75" customHeight="1" thickBot="1">
      <c r="A25" s="286" t="s">
        <v>127</v>
      </c>
      <c r="B25" s="227" t="s">
        <v>91</v>
      </c>
      <c r="C25" s="329">
        <v>34551.6</v>
      </c>
      <c r="D25" s="330">
        <v>34551.6</v>
      </c>
      <c r="E25" s="329">
        <f t="shared" si="0"/>
        <v>100</v>
      </c>
      <c r="F25" s="331">
        <f t="shared" si="1"/>
        <v>0</v>
      </c>
    </row>
    <row r="26" spans="1:6" ht="17.25" customHeight="1">
      <c r="A26" s="284" t="s">
        <v>128</v>
      </c>
      <c r="B26" s="229" t="s">
        <v>503</v>
      </c>
      <c r="C26" s="323">
        <f>C27</f>
        <v>67</v>
      </c>
      <c r="D26" s="324">
        <f>D27</f>
        <v>67</v>
      </c>
      <c r="E26" s="323">
        <f t="shared" si="0"/>
        <v>100</v>
      </c>
      <c r="F26" s="325">
        <f t="shared" si="1"/>
        <v>0</v>
      </c>
    </row>
    <row r="27" spans="1:6" ht="17.25" customHeight="1" thickBot="1">
      <c r="A27" s="286" t="s">
        <v>129</v>
      </c>
      <c r="B27" s="230" t="s">
        <v>110</v>
      </c>
      <c r="C27" s="329">
        <v>67</v>
      </c>
      <c r="D27" s="330">
        <v>67</v>
      </c>
      <c r="E27" s="329">
        <f t="shared" si="0"/>
        <v>100</v>
      </c>
      <c r="F27" s="331">
        <f t="shared" si="1"/>
        <v>0</v>
      </c>
    </row>
    <row r="28" spans="1:6" ht="16.5" customHeight="1">
      <c r="A28" s="284" t="s">
        <v>130</v>
      </c>
      <c r="B28" s="229" t="s">
        <v>457</v>
      </c>
      <c r="C28" s="323">
        <f>C29+C30+C31+C32+C33</f>
        <v>224519.09999999998</v>
      </c>
      <c r="D28" s="324">
        <f>D29+D30+D31+D32+D33</f>
        <v>224370.3</v>
      </c>
      <c r="E28" s="323">
        <f t="shared" si="0"/>
        <v>99.93372501493192</v>
      </c>
      <c r="F28" s="325">
        <f t="shared" si="1"/>
        <v>-148.79999999998836</v>
      </c>
    </row>
    <row r="29" spans="1:6" ht="12.75">
      <c r="A29" s="285" t="s">
        <v>131</v>
      </c>
      <c r="B29" s="194" t="s">
        <v>92</v>
      </c>
      <c r="C29" s="326">
        <v>34866.7</v>
      </c>
      <c r="D29" s="327">
        <v>34866.7</v>
      </c>
      <c r="E29" s="326">
        <f t="shared" si="0"/>
        <v>100</v>
      </c>
      <c r="F29" s="328">
        <f t="shared" si="1"/>
        <v>0</v>
      </c>
    </row>
    <row r="30" spans="1:6" ht="12.75">
      <c r="A30" s="285" t="s">
        <v>132</v>
      </c>
      <c r="B30" s="163" t="s">
        <v>93</v>
      </c>
      <c r="C30" s="332">
        <v>181863.6</v>
      </c>
      <c r="D30" s="333">
        <v>181714.8</v>
      </c>
      <c r="E30" s="326">
        <f t="shared" si="0"/>
        <v>99.91818043852645</v>
      </c>
      <c r="F30" s="328">
        <f t="shared" si="1"/>
        <v>-148.80000000001746</v>
      </c>
    </row>
    <row r="31" spans="1:6" ht="15.75" customHeight="1">
      <c r="A31" s="285" t="s">
        <v>133</v>
      </c>
      <c r="B31" s="163" t="s">
        <v>94</v>
      </c>
      <c r="C31" s="332">
        <v>427.5</v>
      </c>
      <c r="D31" s="333">
        <v>427.5</v>
      </c>
      <c r="E31" s="326">
        <f t="shared" si="0"/>
        <v>100</v>
      </c>
      <c r="F31" s="328">
        <f t="shared" si="1"/>
        <v>0</v>
      </c>
    </row>
    <row r="32" spans="1:6" ht="12.75">
      <c r="A32" s="285" t="s">
        <v>134</v>
      </c>
      <c r="B32" s="163" t="s">
        <v>95</v>
      </c>
      <c r="C32" s="332">
        <v>992.3</v>
      </c>
      <c r="D32" s="333">
        <v>992.3</v>
      </c>
      <c r="E32" s="326">
        <f t="shared" si="0"/>
        <v>100</v>
      </c>
      <c r="F32" s="328">
        <f t="shared" si="1"/>
        <v>0</v>
      </c>
    </row>
    <row r="33" spans="1:6" ht="16.5" customHeight="1" thickBot="1">
      <c r="A33" s="286" t="s">
        <v>135</v>
      </c>
      <c r="B33" s="231" t="s">
        <v>107</v>
      </c>
      <c r="C33" s="322">
        <v>6369</v>
      </c>
      <c r="D33" s="334">
        <v>6369</v>
      </c>
      <c r="E33" s="329">
        <f t="shared" si="0"/>
        <v>100</v>
      </c>
      <c r="F33" s="331">
        <f t="shared" si="1"/>
        <v>0</v>
      </c>
    </row>
    <row r="34" spans="1:6" ht="18" customHeight="1">
      <c r="A34" s="284" t="s">
        <v>136</v>
      </c>
      <c r="B34" s="232" t="s">
        <v>467</v>
      </c>
      <c r="C34" s="335">
        <f>C35+C36+C37</f>
        <v>30370.7</v>
      </c>
      <c r="D34" s="336">
        <f>D35+D36+D37</f>
        <v>30370.7</v>
      </c>
      <c r="E34" s="323">
        <f t="shared" si="0"/>
        <v>100</v>
      </c>
      <c r="F34" s="325">
        <f t="shared" si="1"/>
        <v>0</v>
      </c>
    </row>
    <row r="35" spans="1:6" ht="16.5" customHeight="1">
      <c r="A35" s="285" t="s">
        <v>137</v>
      </c>
      <c r="B35" s="163" t="s">
        <v>106</v>
      </c>
      <c r="C35" s="332">
        <v>28054.4</v>
      </c>
      <c r="D35" s="333">
        <v>28054.4</v>
      </c>
      <c r="E35" s="326">
        <f t="shared" si="0"/>
        <v>100</v>
      </c>
      <c r="F35" s="328">
        <f t="shared" si="1"/>
        <v>0</v>
      </c>
    </row>
    <row r="36" spans="1:6" ht="14.25" customHeight="1">
      <c r="A36" s="285" t="s">
        <v>138</v>
      </c>
      <c r="B36" s="163" t="s">
        <v>96</v>
      </c>
      <c r="C36" s="332">
        <v>1918.3</v>
      </c>
      <c r="D36" s="333">
        <v>1918.3</v>
      </c>
      <c r="E36" s="326">
        <f t="shared" si="0"/>
        <v>100</v>
      </c>
      <c r="F36" s="328">
        <f t="shared" si="1"/>
        <v>0</v>
      </c>
    </row>
    <row r="37" spans="1:6" ht="15.75" customHeight="1" thickBot="1">
      <c r="A37" s="286" t="s">
        <v>139</v>
      </c>
      <c r="B37" s="231" t="s">
        <v>97</v>
      </c>
      <c r="C37" s="322">
        <v>398</v>
      </c>
      <c r="D37" s="334">
        <v>398</v>
      </c>
      <c r="E37" s="329">
        <f t="shared" si="0"/>
        <v>100</v>
      </c>
      <c r="F37" s="331">
        <f t="shared" si="1"/>
        <v>0</v>
      </c>
    </row>
    <row r="38" spans="1:6" ht="16.5" customHeight="1">
      <c r="A38" s="284" t="s">
        <v>169</v>
      </c>
      <c r="B38" s="232" t="s">
        <v>152</v>
      </c>
      <c r="C38" s="335">
        <f>C39+C40</f>
        <v>42429.899999999994</v>
      </c>
      <c r="D38" s="336">
        <f>D39+D40</f>
        <v>42429.899999999994</v>
      </c>
      <c r="E38" s="323">
        <f t="shared" si="0"/>
        <v>100</v>
      </c>
      <c r="F38" s="325">
        <f t="shared" si="1"/>
        <v>0</v>
      </c>
    </row>
    <row r="39" spans="1:6" ht="17.25" customHeight="1">
      <c r="A39" s="285" t="s">
        <v>140</v>
      </c>
      <c r="B39" s="163" t="s">
        <v>98</v>
      </c>
      <c r="C39" s="332">
        <v>40612.2</v>
      </c>
      <c r="D39" s="333">
        <v>40612.2</v>
      </c>
      <c r="E39" s="326">
        <f t="shared" si="0"/>
        <v>100</v>
      </c>
      <c r="F39" s="328">
        <f t="shared" si="1"/>
        <v>0</v>
      </c>
    </row>
    <row r="40" spans="1:6" ht="17.25" customHeight="1" thickBot="1">
      <c r="A40" s="286" t="s">
        <v>141</v>
      </c>
      <c r="B40" s="231" t="s">
        <v>99</v>
      </c>
      <c r="C40" s="322">
        <v>1817.7</v>
      </c>
      <c r="D40" s="334">
        <v>1817.7</v>
      </c>
      <c r="E40" s="329">
        <f t="shared" si="0"/>
        <v>100</v>
      </c>
      <c r="F40" s="331">
        <f t="shared" si="1"/>
        <v>0</v>
      </c>
    </row>
    <row r="41" spans="1:6" ht="16.5" customHeight="1">
      <c r="A41" s="284" t="s">
        <v>142</v>
      </c>
      <c r="B41" s="232" t="s">
        <v>458</v>
      </c>
      <c r="C41" s="335">
        <f>C42+C43+C44+C45+C46</f>
        <v>51880.130000000005</v>
      </c>
      <c r="D41" s="336">
        <f>D42+D43+D44+D45+D46</f>
        <v>51840.8</v>
      </c>
      <c r="E41" s="323">
        <f t="shared" si="0"/>
        <v>99.92419062943752</v>
      </c>
      <c r="F41" s="325">
        <f t="shared" si="1"/>
        <v>-39.330000000001746</v>
      </c>
    </row>
    <row r="42" spans="1:6" ht="16.5" customHeight="1">
      <c r="A42" s="285" t="s">
        <v>143</v>
      </c>
      <c r="B42" s="163" t="s">
        <v>102</v>
      </c>
      <c r="C42" s="332">
        <v>1160.1</v>
      </c>
      <c r="D42" s="333">
        <v>1160.1</v>
      </c>
      <c r="E42" s="326">
        <f t="shared" si="0"/>
        <v>100</v>
      </c>
      <c r="F42" s="328">
        <f t="shared" si="1"/>
        <v>0</v>
      </c>
    </row>
    <row r="43" spans="1:6" ht="20.25" customHeight="1">
      <c r="A43" s="285" t="s">
        <v>144</v>
      </c>
      <c r="B43" s="163" t="s">
        <v>103</v>
      </c>
      <c r="C43" s="332">
        <v>12706.4</v>
      </c>
      <c r="D43" s="333">
        <v>12706.4</v>
      </c>
      <c r="E43" s="326">
        <f t="shared" si="0"/>
        <v>100</v>
      </c>
      <c r="F43" s="328">
        <f t="shared" si="1"/>
        <v>0</v>
      </c>
    </row>
    <row r="44" spans="1:6" ht="18" customHeight="1">
      <c r="A44" s="285" t="s">
        <v>118</v>
      </c>
      <c r="B44" s="163" t="s">
        <v>153</v>
      </c>
      <c r="C44" s="332">
        <v>22575.8</v>
      </c>
      <c r="D44" s="333">
        <v>22536.5</v>
      </c>
      <c r="E44" s="326">
        <f t="shared" si="0"/>
        <v>99.82591979021784</v>
      </c>
      <c r="F44" s="328">
        <f t="shared" si="1"/>
        <v>-39.29999999999927</v>
      </c>
    </row>
    <row r="45" spans="1:6" ht="24" customHeight="1">
      <c r="A45" s="285" t="s">
        <v>117</v>
      </c>
      <c r="B45" s="194" t="s">
        <v>108</v>
      </c>
      <c r="C45" s="326">
        <v>3064.43</v>
      </c>
      <c r="D45" s="327">
        <v>3064.4</v>
      </c>
      <c r="E45" s="326">
        <f t="shared" si="0"/>
        <v>99.99902102511724</v>
      </c>
      <c r="F45" s="328">
        <f t="shared" si="1"/>
        <v>-0.02999999999974534</v>
      </c>
    </row>
    <row r="46" spans="1:6" ht="18" customHeight="1" thickBot="1">
      <c r="A46" s="286" t="s">
        <v>116</v>
      </c>
      <c r="B46" s="230" t="s">
        <v>104</v>
      </c>
      <c r="C46" s="329">
        <v>12373.4</v>
      </c>
      <c r="D46" s="330">
        <v>12373.4</v>
      </c>
      <c r="E46" s="329">
        <f t="shared" si="0"/>
        <v>100</v>
      </c>
      <c r="F46" s="331">
        <f t="shared" si="1"/>
        <v>0</v>
      </c>
    </row>
    <row r="47" spans="1:6" s="321" customFormat="1" ht="13.5" thickBot="1">
      <c r="A47" s="312" t="s">
        <v>479</v>
      </c>
      <c r="B47" s="350" t="s">
        <v>480</v>
      </c>
      <c r="C47" s="313">
        <v>3</v>
      </c>
      <c r="D47" s="314">
        <v>4</v>
      </c>
      <c r="E47" s="313">
        <v>5</v>
      </c>
      <c r="F47" s="315">
        <v>6</v>
      </c>
    </row>
    <row r="48" spans="1:6" ht="13.5" thickBot="1">
      <c r="A48" s="287" t="s">
        <v>196</v>
      </c>
      <c r="B48" s="175" t="s">
        <v>105</v>
      </c>
      <c r="C48" s="337">
        <f>C41+C38+C34+C28+C26+C22+C17+C14+C6</f>
        <v>952471.63</v>
      </c>
      <c r="D48" s="338">
        <f>D6+D14+D17+D22+D26+D28+D34+D38+D41</f>
        <v>951401.0000000001</v>
      </c>
      <c r="E48" s="337">
        <f t="shared" si="0"/>
        <v>99.88759455229129</v>
      </c>
      <c r="F48" s="339">
        <f t="shared" si="1"/>
        <v>-1070.6299999998882</v>
      </c>
    </row>
    <row r="49" spans="1:6" ht="13.5" thickBot="1">
      <c r="A49" s="287" t="s">
        <v>197</v>
      </c>
      <c r="B49" s="186" t="s">
        <v>234</v>
      </c>
      <c r="C49" s="351">
        <v>-590619.6</v>
      </c>
      <c r="D49" s="338">
        <v>-584622</v>
      </c>
      <c r="E49" s="337"/>
      <c r="F49" s="339"/>
    </row>
    <row r="50" spans="1:6" ht="30" customHeight="1">
      <c r="A50" s="284"/>
      <c r="B50" s="229" t="s">
        <v>198</v>
      </c>
      <c r="C50" s="323"/>
      <c r="D50" s="324"/>
      <c r="E50" s="323"/>
      <c r="F50" s="325"/>
    </row>
    <row r="51" spans="1:6" ht="40.5" customHeight="1">
      <c r="A51" s="285"/>
      <c r="B51" s="234" t="s">
        <v>205</v>
      </c>
      <c r="C51" s="340">
        <v>-3360</v>
      </c>
      <c r="D51" s="341">
        <v>-3360</v>
      </c>
      <c r="E51" s="340"/>
      <c r="F51" s="342"/>
    </row>
    <row r="52" spans="1:6" ht="18.75" customHeight="1">
      <c r="A52" s="285"/>
      <c r="B52" s="194" t="s">
        <v>199</v>
      </c>
      <c r="C52" s="326">
        <v>555</v>
      </c>
      <c r="D52" s="327">
        <v>555</v>
      </c>
      <c r="E52" s="340"/>
      <c r="F52" s="342"/>
    </row>
    <row r="53" spans="1:6" ht="24.75" customHeight="1">
      <c r="A53" s="285"/>
      <c r="B53" s="194" t="s">
        <v>200</v>
      </c>
      <c r="C53" s="326">
        <v>3915</v>
      </c>
      <c r="D53" s="327">
        <v>3915</v>
      </c>
      <c r="E53" s="340"/>
      <c r="F53" s="342"/>
    </row>
    <row r="54" spans="1:6" ht="27.75" customHeight="1">
      <c r="A54" s="285"/>
      <c r="B54" s="234" t="s">
        <v>201</v>
      </c>
      <c r="C54" s="340">
        <v>4700</v>
      </c>
      <c r="D54" s="341">
        <v>6036</v>
      </c>
      <c r="E54" s="340"/>
      <c r="F54" s="342"/>
    </row>
    <row r="55" spans="1:6" ht="27" customHeight="1">
      <c r="A55" s="285"/>
      <c r="B55" s="234" t="s">
        <v>206</v>
      </c>
      <c r="C55" s="340">
        <f>C57-C56</f>
        <v>589279.6</v>
      </c>
      <c r="D55" s="341">
        <f>D57-D56</f>
        <v>581946</v>
      </c>
      <c r="E55" s="340"/>
      <c r="F55" s="342"/>
    </row>
    <row r="56" spans="1:6" ht="21" customHeight="1">
      <c r="A56" s="285"/>
      <c r="B56" s="194" t="s">
        <v>171</v>
      </c>
      <c r="C56" s="326">
        <v>367107</v>
      </c>
      <c r="D56" s="327">
        <v>373370</v>
      </c>
      <c r="E56" s="340"/>
      <c r="F56" s="342"/>
    </row>
    <row r="57" spans="1:6" ht="17.25" customHeight="1">
      <c r="A57" s="285"/>
      <c r="B57" s="194" t="s">
        <v>202</v>
      </c>
      <c r="C57" s="326">
        <v>956386.6</v>
      </c>
      <c r="D57" s="327">
        <v>955316</v>
      </c>
      <c r="E57" s="340"/>
      <c r="F57" s="342"/>
    </row>
    <row r="58" spans="1:6" ht="27.75" customHeight="1" thickBot="1">
      <c r="A58" s="352"/>
      <c r="B58" s="195" t="s">
        <v>203</v>
      </c>
      <c r="C58" s="353">
        <f>C51+C54+C55</f>
        <v>590619.6</v>
      </c>
      <c r="D58" s="354">
        <f>D51+D54+D55</f>
        <v>584622</v>
      </c>
      <c r="E58" s="353"/>
      <c r="F58" s="355"/>
    </row>
    <row r="59" spans="1:6" ht="21.75" customHeight="1" thickBot="1">
      <c r="A59" s="287"/>
      <c r="B59" s="175" t="s">
        <v>204</v>
      </c>
      <c r="C59" s="337">
        <v>590619.6</v>
      </c>
      <c r="D59" s="338">
        <v>584622</v>
      </c>
      <c r="E59" s="337"/>
      <c r="F59" s="339"/>
    </row>
    <row r="74" ht="12.75">
      <c r="H74" t="s">
        <v>505</v>
      </c>
    </row>
  </sheetData>
  <mergeCells count="1">
    <mergeCell ref="A4:F4"/>
  </mergeCells>
  <printOptions/>
  <pageMargins left="0.75" right="0.52" top="0.51" bottom="0.52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31">
      <selection activeCell="A1" sqref="A1:E25"/>
    </sheetView>
  </sheetViews>
  <sheetFormatPr defaultColWidth="9.00390625" defaultRowHeight="12.75"/>
  <cols>
    <col min="1" max="1" width="9.125" style="321" customWidth="1"/>
    <col min="2" max="2" width="36.00390625" style="0" customWidth="1"/>
    <col min="6" max="6" width="10.25390625" style="0" customWidth="1"/>
  </cols>
  <sheetData>
    <row r="1" spans="1:6" ht="12" customHeight="1" thickBot="1">
      <c r="A1" s="317"/>
      <c r="B1" s="253"/>
      <c r="C1" s="253"/>
      <c r="D1" s="253"/>
      <c r="E1" s="253"/>
      <c r="F1" s="253"/>
    </row>
    <row r="2" spans="1:6" ht="13.5" hidden="1" thickBot="1">
      <c r="A2" s="317"/>
      <c r="B2" s="253"/>
      <c r="C2" s="253"/>
      <c r="D2" s="253"/>
      <c r="E2" s="253"/>
      <c r="F2" s="253"/>
    </row>
    <row r="3" spans="1:6" ht="39" thickBot="1">
      <c r="A3" s="346"/>
      <c r="B3" s="347"/>
      <c r="C3" s="348" t="s">
        <v>229</v>
      </c>
      <c r="D3" s="348" t="s">
        <v>230</v>
      </c>
      <c r="E3" s="348" t="s">
        <v>465</v>
      </c>
      <c r="F3" s="349" t="s">
        <v>224</v>
      </c>
    </row>
    <row r="4" spans="1:6" ht="13.5" thickBot="1">
      <c r="A4" s="765" t="s">
        <v>231</v>
      </c>
      <c r="B4" s="766"/>
      <c r="C4" s="766"/>
      <c r="D4" s="766"/>
      <c r="E4" s="766"/>
      <c r="F4" s="767"/>
    </row>
    <row r="5" spans="1:6" ht="13.5" thickBot="1">
      <c r="A5" s="312" t="s">
        <v>479</v>
      </c>
      <c r="B5" s="314" t="s">
        <v>480</v>
      </c>
      <c r="C5" s="313">
        <v>3</v>
      </c>
      <c r="D5" s="314">
        <v>4</v>
      </c>
      <c r="E5" s="313">
        <v>5</v>
      </c>
      <c r="F5" s="315">
        <v>6</v>
      </c>
    </row>
    <row r="6" spans="1:6" ht="12.75">
      <c r="A6" s="284" t="s">
        <v>111</v>
      </c>
      <c r="B6" s="259" t="s">
        <v>539</v>
      </c>
      <c r="C6" s="323">
        <f>C7+C8+C9+C10+C11+C12+C13</f>
        <v>48036.3</v>
      </c>
      <c r="D6" s="324">
        <f>D7+D8+D9+D10+D11+D12+D13</f>
        <v>45252</v>
      </c>
      <c r="E6" s="323">
        <f>D6/C6*100</f>
        <v>94.20375840770416</v>
      </c>
      <c r="F6" s="325">
        <f>D6-C6</f>
        <v>-2784.300000000003</v>
      </c>
    </row>
    <row r="7" spans="1:6" ht="25.5">
      <c r="A7" s="285" t="s">
        <v>185</v>
      </c>
      <c r="B7" s="261" t="s">
        <v>186</v>
      </c>
      <c r="C7" s="326">
        <v>735.4</v>
      </c>
      <c r="D7" s="327">
        <v>712</v>
      </c>
      <c r="E7" s="326">
        <f aca="true" t="shared" si="0" ref="E7:E59">D7/C7*100</f>
        <v>96.81805819961926</v>
      </c>
      <c r="F7" s="328">
        <f aca="true" t="shared" si="1" ref="F7:F59">D7-C7</f>
        <v>-23.399999999999977</v>
      </c>
    </row>
    <row r="8" spans="1:6" ht="38.25">
      <c r="A8" s="285" t="s">
        <v>112</v>
      </c>
      <c r="B8" s="261" t="s">
        <v>541</v>
      </c>
      <c r="C8" s="326">
        <v>738</v>
      </c>
      <c r="D8" s="327">
        <v>736</v>
      </c>
      <c r="E8" s="326">
        <f t="shared" si="0"/>
        <v>99.7289972899729</v>
      </c>
      <c r="F8" s="328">
        <f t="shared" si="1"/>
        <v>-2</v>
      </c>
    </row>
    <row r="9" spans="1:6" ht="12.75">
      <c r="A9" s="285" t="s">
        <v>113</v>
      </c>
      <c r="B9" s="261" t="s">
        <v>542</v>
      </c>
      <c r="C9" s="326">
        <v>41238.3</v>
      </c>
      <c r="D9" s="327">
        <v>40573</v>
      </c>
      <c r="E9" s="326">
        <f t="shared" si="0"/>
        <v>98.38669392288236</v>
      </c>
      <c r="F9" s="328">
        <f t="shared" si="1"/>
        <v>-665.3000000000029</v>
      </c>
    </row>
    <row r="10" spans="1:6" ht="12.75">
      <c r="A10" s="285" t="s">
        <v>114</v>
      </c>
      <c r="B10" s="261" t="s">
        <v>543</v>
      </c>
      <c r="C10" s="326">
        <v>143.3</v>
      </c>
      <c r="D10" s="327">
        <v>135</v>
      </c>
      <c r="E10" s="326">
        <f t="shared" si="0"/>
        <v>94.2079553384508</v>
      </c>
      <c r="F10" s="328">
        <f t="shared" si="1"/>
        <v>-8.300000000000011</v>
      </c>
    </row>
    <row r="11" spans="1:6" ht="12.75">
      <c r="A11" s="285" t="s">
        <v>215</v>
      </c>
      <c r="B11" s="261" t="s">
        <v>216</v>
      </c>
      <c r="C11" s="326">
        <v>1226.6</v>
      </c>
      <c r="D11" s="327">
        <v>1124</v>
      </c>
      <c r="E11" s="326">
        <f t="shared" si="0"/>
        <v>91.6354149682048</v>
      </c>
      <c r="F11" s="328">
        <f t="shared" si="1"/>
        <v>-102.59999999999991</v>
      </c>
    </row>
    <row r="12" spans="1:6" ht="12.75">
      <c r="A12" s="285" t="s">
        <v>115</v>
      </c>
      <c r="B12" s="261" t="s">
        <v>109</v>
      </c>
      <c r="C12" s="326">
        <v>0</v>
      </c>
      <c r="D12" s="327">
        <v>0</v>
      </c>
      <c r="E12" s="326">
        <v>0</v>
      </c>
      <c r="F12" s="328">
        <f t="shared" si="1"/>
        <v>0</v>
      </c>
    </row>
    <row r="13" spans="1:6" ht="13.5" thickBot="1">
      <c r="A13" s="286" t="s">
        <v>187</v>
      </c>
      <c r="B13" s="263" t="s">
        <v>188</v>
      </c>
      <c r="C13" s="329">
        <v>3954.7</v>
      </c>
      <c r="D13" s="330">
        <v>1972</v>
      </c>
      <c r="E13" s="329">
        <f t="shared" si="0"/>
        <v>49.864717930563636</v>
      </c>
      <c r="F13" s="331">
        <f t="shared" si="1"/>
        <v>-1982.6999999999998</v>
      </c>
    </row>
    <row r="14" spans="1:6" ht="25.5">
      <c r="A14" s="284" t="s">
        <v>119</v>
      </c>
      <c r="B14" s="259" t="s">
        <v>540</v>
      </c>
      <c r="C14" s="323">
        <f>C15+C16</f>
        <v>2559.5</v>
      </c>
      <c r="D14" s="324">
        <f>D15+D16</f>
        <v>2398</v>
      </c>
      <c r="E14" s="323">
        <f t="shared" si="0"/>
        <v>93.69017386208243</v>
      </c>
      <c r="F14" s="325">
        <f t="shared" si="1"/>
        <v>-161.5</v>
      </c>
    </row>
    <row r="15" spans="1:6" ht="12.75">
      <c r="A15" s="285" t="s">
        <v>120</v>
      </c>
      <c r="B15" s="261" t="s">
        <v>544</v>
      </c>
      <c r="C15" s="326">
        <v>1749.8</v>
      </c>
      <c r="D15" s="327">
        <v>1576.5</v>
      </c>
      <c r="E15" s="326">
        <f t="shared" si="0"/>
        <v>90.09601097268259</v>
      </c>
      <c r="F15" s="328">
        <f t="shared" si="1"/>
        <v>-173.29999999999995</v>
      </c>
    </row>
    <row r="16" spans="1:6" ht="13.5" thickBot="1">
      <c r="A16" s="286" t="s">
        <v>189</v>
      </c>
      <c r="B16" s="263" t="s">
        <v>190</v>
      </c>
      <c r="C16" s="329">
        <v>809.7</v>
      </c>
      <c r="D16" s="330">
        <v>821.5</v>
      </c>
      <c r="E16" s="329">
        <f t="shared" si="0"/>
        <v>101.45732987526243</v>
      </c>
      <c r="F16" s="331">
        <f t="shared" si="1"/>
        <v>11.799999999999955</v>
      </c>
    </row>
    <row r="17" spans="1:6" ht="12.75">
      <c r="A17" s="284" t="s">
        <v>121</v>
      </c>
      <c r="B17" s="259" t="s">
        <v>158</v>
      </c>
      <c r="C17" s="323">
        <f>C18+C19+C20+C21</f>
        <v>430711.8</v>
      </c>
      <c r="D17" s="323">
        <f>D18+D19+D20+D21</f>
        <v>446428</v>
      </c>
      <c r="E17" s="323">
        <f t="shared" si="0"/>
        <v>103.64889004666229</v>
      </c>
      <c r="F17" s="325">
        <f t="shared" si="1"/>
        <v>15716.200000000012</v>
      </c>
    </row>
    <row r="18" spans="1:6" ht="12.75">
      <c r="A18" s="285" t="s">
        <v>191</v>
      </c>
      <c r="B18" s="264" t="s">
        <v>192</v>
      </c>
      <c r="C18" s="332">
        <v>8790</v>
      </c>
      <c r="D18" s="333">
        <v>8479.3</v>
      </c>
      <c r="E18" s="326">
        <f t="shared" si="0"/>
        <v>96.46530147895335</v>
      </c>
      <c r="F18" s="328">
        <f t="shared" si="1"/>
        <v>-310.7000000000007</v>
      </c>
    </row>
    <row r="19" spans="1:6" ht="12.75">
      <c r="A19" s="285" t="s">
        <v>232</v>
      </c>
      <c r="B19" s="264" t="s">
        <v>233</v>
      </c>
      <c r="C19" s="332">
        <v>14.7</v>
      </c>
      <c r="D19" s="333">
        <v>14.7</v>
      </c>
      <c r="E19" s="326">
        <f t="shared" si="0"/>
        <v>100</v>
      </c>
      <c r="F19" s="328">
        <f t="shared" si="1"/>
        <v>0</v>
      </c>
    </row>
    <row r="20" spans="1:6" ht="12.75">
      <c r="A20" s="285" t="s">
        <v>122</v>
      </c>
      <c r="B20" s="264" t="s">
        <v>100</v>
      </c>
      <c r="C20" s="332">
        <v>3572.1</v>
      </c>
      <c r="D20" s="333">
        <v>3574</v>
      </c>
      <c r="E20" s="326">
        <f t="shared" si="0"/>
        <v>100.05319000027994</v>
      </c>
      <c r="F20" s="328">
        <f t="shared" si="1"/>
        <v>1.900000000000091</v>
      </c>
    </row>
    <row r="21" spans="1:6" ht="26.25" thickBot="1">
      <c r="A21" s="286" t="s">
        <v>123</v>
      </c>
      <c r="B21" s="265" t="s">
        <v>101</v>
      </c>
      <c r="C21" s="322">
        <v>418335</v>
      </c>
      <c r="D21" s="334">
        <v>434360</v>
      </c>
      <c r="E21" s="329">
        <f t="shared" si="0"/>
        <v>103.83066202923494</v>
      </c>
      <c r="F21" s="331">
        <f t="shared" si="1"/>
        <v>16025</v>
      </c>
    </row>
    <row r="22" spans="1:6" ht="12.75">
      <c r="A22" s="284" t="s">
        <v>124</v>
      </c>
      <c r="B22" s="259" t="s">
        <v>456</v>
      </c>
      <c r="C22" s="323">
        <f>C23+C24+C25</f>
        <v>100788</v>
      </c>
      <c r="D22" s="324">
        <f>D23+D24+D25</f>
        <v>94124</v>
      </c>
      <c r="E22" s="323">
        <f t="shared" si="0"/>
        <v>93.38810175814581</v>
      </c>
      <c r="F22" s="325">
        <f t="shared" si="1"/>
        <v>-6664</v>
      </c>
    </row>
    <row r="23" spans="1:6" ht="12.75">
      <c r="A23" s="285" t="s">
        <v>125</v>
      </c>
      <c r="B23" s="261" t="s">
        <v>545</v>
      </c>
      <c r="C23" s="326">
        <v>3240.8</v>
      </c>
      <c r="D23" s="327">
        <v>2883</v>
      </c>
      <c r="E23" s="326">
        <f t="shared" si="0"/>
        <v>88.9595161688472</v>
      </c>
      <c r="F23" s="328">
        <f t="shared" si="1"/>
        <v>-357.8000000000002</v>
      </c>
    </row>
    <row r="24" spans="1:6" ht="12.75">
      <c r="A24" s="285" t="s">
        <v>126</v>
      </c>
      <c r="B24" s="261" t="s">
        <v>546</v>
      </c>
      <c r="C24" s="326">
        <v>57973.2</v>
      </c>
      <c r="D24" s="327">
        <v>48588</v>
      </c>
      <c r="E24" s="326">
        <f t="shared" si="0"/>
        <v>83.81114032000994</v>
      </c>
      <c r="F24" s="328">
        <f t="shared" si="1"/>
        <v>-9385.199999999997</v>
      </c>
    </row>
    <row r="25" spans="1:6" ht="26.25" thickBot="1">
      <c r="A25" s="286" t="s">
        <v>127</v>
      </c>
      <c r="B25" s="263" t="s">
        <v>91</v>
      </c>
      <c r="C25" s="329">
        <v>39574</v>
      </c>
      <c r="D25" s="330">
        <v>42653</v>
      </c>
      <c r="E25" s="329">
        <f t="shared" si="0"/>
        <v>107.7803608429777</v>
      </c>
      <c r="F25" s="331">
        <f t="shared" si="1"/>
        <v>3079</v>
      </c>
    </row>
    <row r="26" spans="1:6" ht="12.75">
      <c r="A26" s="284" t="s">
        <v>128</v>
      </c>
      <c r="B26" s="266" t="s">
        <v>503</v>
      </c>
      <c r="C26" s="323">
        <f>C27</f>
        <v>66</v>
      </c>
      <c r="D26" s="324">
        <f>D27</f>
        <v>58</v>
      </c>
      <c r="E26" s="323">
        <f t="shared" si="0"/>
        <v>87.87878787878788</v>
      </c>
      <c r="F26" s="325">
        <f t="shared" si="1"/>
        <v>-8</v>
      </c>
    </row>
    <row r="27" spans="1:6" ht="13.5" thickBot="1">
      <c r="A27" s="286" t="s">
        <v>129</v>
      </c>
      <c r="B27" s="267" t="s">
        <v>110</v>
      </c>
      <c r="C27" s="329">
        <v>66</v>
      </c>
      <c r="D27" s="330">
        <v>58</v>
      </c>
      <c r="E27" s="329">
        <f t="shared" si="0"/>
        <v>87.87878787878788</v>
      </c>
      <c r="F27" s="331">
        <f t="shared" si="1"/>
        <v>-8</v>
      </c>
    </row>
    <row r="28" spans="1:6" ht="12.75">
      <c r="A28" s="284" t="s">
        <v>130</v>
      </c>
      <c r="B28" s="266" t="s">
        <v>457</v>
      </c>
      <c r="C28" s="323">
        <f>C29+C30+C31+C32+C33</f>
        <v>205948.60000000003</v>
      </c>
      <c r="D28" s="324">
        <f>D29+D30+D31+D32+D33</f>
        <v>194394.99999999997</v>
      </c>
      <c r="E28" s="323">
        <f t="shared" si="0"/>
        <v>94.39005654809013</v>
      </c>
      <c r="F28" s="325">
        <f t="shared" si="1"/>
        <v>-11553.600000000064</v>
      </c>
    </row>
    <row r="29" spans="1:6" ht="12.75">
      <c r="A29" s="285" t="s">
        <v>131</v>
      </c>
      <c r="B29" s="268" t="s">
        <v>92</v>
      </c>
      <c r="C29" s="326">
        <v>29614.1</v>
      </c>
      <c r="D29" s="327">
        <v>31239.4</v>
      </c>
      <c r="E29" s="326">
        <f t="shared" si="0"/>
        <v>105.48826403638809</v>
      </c>
      <c r="F29" s="328">
        <f t="shared" si="1"/>
        <v>1625.300000000003</v>
      </c>
    </row>
    <row r="30" spans="1:6" ht="12.75">
      <c r="A30" s="285" t="s">
        <v>132</v>
      </c>
      <c r="B30" s="264" t="s">
        <v>93</v>
      </c>
      <c r="C30" s="332">
        <v>169297.5</v>
      </c>
      <c r="D30" s="333">
        <v>155832</v>
      </c>
      <c r="E30" s="326">
        <f t="shared" si="0"/>
        <v>92.04624994462411</v>
      </c>
      <c r="F30" s="328">
        <f t="shared" si="1"/>
        <v>-13465.5</v>
      </c>
    </row>
    <row r="31" spans="1:6" ht="12.75">
      <c r="A31" s="285" t="s">
        <v>133</v>
      </c>
      <c r="B31" s="264" t="s">
        <v>94</v>
      </c>
      <c r="C31" s="332">
        <v>388.7</v>
      </c>
      <c r="D31" s="333">
        <v>424</v>
      </c>
      <c r="E31" s="326">
        <f t="shared" si="0"/>
        <v>109.0815538976074</v>
      </c>
      <c r="F31" s="328">
        <f t="shared" si="1"/>
        <v>35.30000000000001</v>
      </c>
    </row>
    <row r="32" spans="1:6" ht="12.75">
      <c r="A32" s="285" t="s">
        <v>134</v>
      </c>
      <c r="B32" s="264" t="s">
        <v>95</v>
      </c>
      <c r="C32" s="332">
        <v>974.7</v>
      </c>
      <c r="D32" s="333">
        <v>992.3</v>
      </c>
      <c r="E32" s="326">
        <f t="shared" si="0"/>
        <v>101.80568380014363</v>
      </c>
      <c r="F32" s="328">
        <f t="shared" si="1"/>
        <v>17.59999999999991</v>
      </c>
    </row>
    <row r="33" spans="1:6" ht="13.5" thickBot="1">
      <c r="A33" s="286" t="s">
        <v>135</v>
      </c>
      <c r="B33" s="265" t="s">
        <v>107</v>
      </c>
      <c r="C33" s="322">
        <v>5673.6</v>
      </c>
      <c r="D33" s="334">
        <v>5907.3</v>
      </c>
      <c r="E33" s="329">
        <f t="shared" si="0"/>
        <v>104.11907783417935</v>
      </c>
      <c r="F33" s="331">
        <f t="shared" si="1"/>
        <v>233.69999999999982</v>
      </c>
    </row>
    <row r="34" spans="1:6" ht="12.75">
      <c r="A34" s="284" t="s">
        <v>136</v>
      </c>
      <c r="B34" s="269" t="s">
        <v>467</v>
      </c>
      <c r="C34" s="335">
        <f>C35+C36+C37</f>
        <v>28145.4</v>
      </c>
      <c r="D34" s="336">
        <f>D35+D36+D37</f>
        <v>27841</v>
      </c>
      <c r="E34" s="323">
        <f t="shared" si="0"/>
        <v>98.9184733562145</v>
      </c>
      <c r="F34" s="325">
        <f t="shared" si="1"/>
        <v>-304.40000000000146</v>
      </c>
    </row>
    <row r="35" spans="1:6" ht="12.75">
      <c r="A35" s="285" t="s">
        <v>137</v>
      </c>
      <c r="B35" s="264" t="s">
        <v>106</v>
      </c>
      <c r="C35" s="332">
        <v>26012</v>
      </c>
      <c r="D35" s="333">
        <v>25842</v>
      </c>
      <c r="E35" s="326">
        <f t="shared" si="0"/>
        <v>99.34645548208519</v>
      </c>
      <c r="F35" s="328">
        <f t="shared" si="1"/>
        <v>-170</v>
      </c>
    </row>
    <row r="36" spans="1:6" ht="12.75">
      <c r="A36" s="285" t="s">
        <v>138</v>
      </c>
      <c r="B36" s="264" t="s">
        <v>96</v>
      </c>
      <c r="C36" s="332">
        <v>1767.7</v>
      </c>
      <c r="D36" s="333">
        <v>1633</v>
      </c>
      <c r="E36" s="326">
        <f t="shared" si="0"/>
        <v>92.37992872093682</v>
      </c>
      <c r="F36" s="328">
        <f t="shared" si="1"/>
        <v>-134.70000000000005</v>
      </c>
    </row>
    <row r="37" spans="1:6" ht="13.5" thickBot="1">
      <c r="A37" s="286" t="s">
        <v>139</v>
      </c>
      <c r="B37" s="265" t="s">
        <v>97</v>
      </c>
      <c r="C37" s="322">
        <v>365.7</v>
      </c>
      <c r="D37" s="334">
        <v>366</v>
      </c>
      <c r="E37" s="329">
        <f t="shared" si="0"/>
        <v>100.08203445447089</v>
      </c>
      <c r="F37" s="331">
        <f t="shared" si="1"/>
        <v>0.30000000000001137</v>
      </c>
    </row>
    <row r="38" spans="1:6" ht="12.75">
      <c r="A38" s="284" t="s">
        <v>169</v>
      </c>
      <c r="B38" s="269" t="s">
        <v>152</v>
      </c>
      <c r="C38" s="335">
        <f>C39+C40</f>
        <v>38792</v>
      </c>
      <c r="D38" s="336">
        <f>D39+D40</f>
        <v>38515</v>
      </c>
      <c r="E38" s="323">
        <f t="shared" si="0"/>
        <v>99.28593524438028</v>
      </c>
      <c r="F38" s="325">
        <f t="shared" si="1"/>
        <v>-277</v>
      </c>
    </row>
    <row r="39" spans="1:6" ht="12.75">
      <c r="A39" s="285" t="s">
        <v>140</v>
      </c>
      <c r="B39" s="264" t="s">
        <v>98</v>
      </c>
      <c r="C39" s="332">
        <v>37191.5</v>
      </c>
      <c r="D39" s="333">
        <v>36796</v>
      </c>
      <c r="E39" s="326">
        <f t="shared" si="0"/>
        <v>98.93658497237271</v>
      </c>
      <c r="F39" s="328">
        <f t="shared" si="1"/>
        <v>-395.5</v>
      </c>
    </row>
    <row r="40" spans="1:6" ht="13.5" thickBot="1">
      <c r="A40" s="286" t="s">
        <v>141</v>
      </c>
      <c r="B40" s="265" t="s">
        <v>99</v>
      </c>
      <c r="C40" s="322">
        <v>1600.5</v>
      </c>
      <c r="D40" s="334">
        <v>1719</v>
      </c>
      <c r="E40" s="329">
        <f t="shared" si="0"/>
        <v>107.40393626991565</v>
      </c>
      <c r="F40" s="331">
        <f t="shared" si="1"/>
        <v>118.5</v>
      </c>
    </row>
    <row r="41" spans="1:6" ht="12.75">
      <c r="A41" s="284" t="s">
        <v>142</v>
      </c>
      <c r="B41" s="269" t="s">
        <v>458</v>
      </c>
      <c r="C41" s="335">
        <f>C42+C43+C44+C45+C46</f>
        <v>45371.399999999994</v>
      </c>
      <c r="D41" s="336">
        <f>D42+D43+D44+D45+D46</f>
        <v>45762</v>
      </c>
      <c r="E41" s="323">
        <f t="shared" si="0"/>
        <v>100.86089474867428</v>
      </c>
      <c r="F41" s="325">
        <f t="shared" si="1"/>
        <v>390.6000000000058</v>
      </c>
    </row>
    <row r="42" spans="1:6" ht="12.75">
      <c r="A42" s="285" t="s">
        <v>143</v>
      </c>
      <c r="B42" s="264" t="s">
        <v>102</v>
      </c>
      <c r="C42" s="332">
        <v>1001.4</v>
      </c>
      <c r="D42" s="333">
        <v>1058</v>
      </c>
      <c r="E42" s="326">
        <f t="shared" si="0"/>
        <v>105.65208707809069</v>
      </c>
      <c r="F42" s="328">
        <f t="shared" si="1"/>
        <v>56.60000000000002</v>
      </c>
    </row>
    <row r="43" spans="1:6" ht="12.75">
      <c r="A43" s="285" t="s">
        <v>144</v>
      </c>
      <c r="B43" s="264" t="s">
        <v>103</v>
      </c>
      <c r="C43" s="332">
        <v>10664.2</v>
      </c>
      <c r="D43" s="333">
        <v>11454</v>
      </c>
      <c r="E43" s="326">
        <f t="shared" si="0"/>
        <v>107.40608765777084</v>
      </c>
      <c r="F43" s="328">
        <f t="shared" si="1"/>
        <v>789.7999999999993</v>
      </c>
    </row>
    <row r="44" spans="1:6" ht="12.75">
      <c r="A44" s="285" t="s">
        <v>118</v>
      </c>
      <c r="B44" s="264" t="s">
        <v>153</v>
      </c>
      <c r="C44" s="332">
        <v>19100</v>
      </c>
      <c r="D44" s="333">
        <v>18900</v>
      </c>
      <c r="E44" s="326">
        <f t="shared" si="0"/>
        <v>98.95287958115183</v>
      </c>
      <c r="F44" s="328">
        <f t="shared" si="1"/>
        <v>-200</v>
      </c>
    </row>
    <row r="45" spans="1:6" ht="25.5">
      <c r="A45" s="285" t="s">
        <v>117</v>
      </c>
      <c r="B45" s="268" t="s">
        <v>108</v>
      </c>
      <c r="C45" s="326">
        <v>2774.1</v>
      </c>
      <c r="D45" s="327">
        <v>2802</v>
      </c>
      <c r="E45" s="326">
        <f t="shared" si="0"/>
        <v>101.00573158862333</v>
      </c>
      <c r="F45" s="328">
        <f t="shared" si="1"/>
        <v>27.90000000000009</v>
      </c>
    </row>
    <row r="46" spans="1:6" ht="26.25" thickBot="1">
      <c r="A46" s="286" t="s">
        <v>116</v>
      </c>
      <c r="B46" s="267" t="s">
        <v>104</v>
      </c>
      <c r="C46" s="329">
        <v>11831.7</v>
      </c>
      <c r="D46" s="330">
        <v>11548</v>
      </c>
      <c r="E46" s="329">
        <f t="shared" si="0"/>
        <v>97.60220424791028</v>
      </c>
      <c r="F46" s="331">
        <f t="shared" si="1"/>
        <v>-283.7000000000007</v>
      </c>
    </row>
    <row r="47" spans="1:6" s="321" customFormat="1" ht="13.5" thickBot="1">
      <c r="A47" s="312" t="s">
        <v>479</v>
      </c>
      <c r="B47" s="314" t="s">
        <v>480</v>
      </c>
      <c r="C47" s="313">
        <v>3</v>
      </c>
      <c r="D47" s="314">
        <v>4</v>
      </c>
      <c r="E47" s="313">
        <v>5</v>
      </c>
      <c r="F47" s="315">
        <v>6</v>
      </c>
    </row>
    <row r="48" spans="1:6" ht="13.5" thickBot="1">
      <c r="A48" s="287" t="s">
        <v>196</v>
      </c>
      <c r="B48" s="270" t="s">
        <v>105</v>
      </c>
      <c r="C48" s="337">
        <f>C41+C38+C34+C28+C26+C22+C17+C14+C6</f>
        <v>900419</v>
      </c>
      <c r="D48" s="338">
        <f>D6+D14+D17+D22+D26+D28+D34+D38+D41</f>
        <v>894773</v>
      </c>
      <c r="E48" s="337">
        <f t="shared" si="0"/>
        <v>99.372958589279</v>
      </c>
      <c r="F48" s="339">
        <f t="shared" si="1"/>
        <v>-5646</v>
      </c>
    </row>
    <row r="49" spans="1:6" ht="13.5" thickBot="1">
      <c r="A49" s="287" t="s">
        <v>197</v>
      </c>
      <c r="B49" s="271" t="s">
        <v>234</v>
      </c>
      <c r="C49" s="337">
        <v>-585388</v>
      </c>
      <c r="D49" s="338">
        <v>-573901</v>
      </c>
      <c r="E49" s="337">
        <f t="shared" si="0"/>
        <v>98.03771173990584</v>
      </c>
      <c r="F49" s="339">
        <f t="shared" si="1"/>
        <v>11487</v>
      </c>
    </row>
    <row r="50" spans="1:6" ht="38.25">
      <c r="A50" s="284"/>
      <c r="B50" s="266" t="s">
        <v>198</v>
      </c>
      <c r="C50" s="323"/>
      <c r="D50" s="324"/>
      <c r="E50" s="323"/>
      <c r="F50" s="325"/>
    </row>
    <row r="51" spans="1:6" ht="51">
      <c r="A51" s="285"/>
      <c r="B51" s="272" t="s">
        <v>205</v>
      </c>
      <c r="C51" s="340">
        <v>-3360</v>
      </c>
      <c r="D51" s="341">
        <v>-3360</v>
      </c>
      <c r="E51" s="340">
        <f t="shared" si="0"/>
        <v>100</v>
      </c>
      <c r="F51" s="342">
        <f t="shared" si="1"/>
        <v>0</v>
      </c>
    </row>
    <row r="52" spans="1:6" ht="25.5">
      <c r="A52" s="285"/>
      <c r="B52" s="268" t="s">
        <v>199</v>
      </c>
      <c r="C52" s="326">
        <v>555</v>
      </c>
      <c r="D52" s="327">
        <v>555</v>
      </c>
      <c r="E52" s="340">
        <f t="shared" si="0"/>
        <v>100</v>
      </c>
      <c r="F52" s="342">
        <f t="shared" si="1"/>
        <v>0</v>
      </c>
    </row>
    <row r="53" spans="1:6" ht="25.5">
      <c r="A53" s="285"/>
      <c r="B53" s="268" t="s">
        <v>200</v>
      </c>
      <c r="C53" s="326">
        <v>3915</v>
      </c>
      <c r="D53" s="327">
        <v>3915</v>
      </c>
      <c r="E53" s="340">
        <f t="shared" si="0"/>
        <v>100</v>
      </c>
      <c r="F53" s="342">
        <f t="shared" si="1"/>
        <v>0</v>
      </c>
    </row>
    <row r="54" spans="1:6" ht="38.25">
      <c r="A54" s="285"/>
      <c r="B54" s="272" t="s">
        <v>201</v>
      </c>
      <c r="C54" s="340">
        <v>700</v>
      </c>
      <c r="D54" s="341">
        <v>4802</v>
      </c>
      <c r="E54" s="340">
        <f t="shared" si="0"/>
        <v>686</v>
      </c>
      <c r="F54" s="342">
        <f t="shared" si="1"/>
        <v>4102</v>
      </c>
    </row>
    <row r="55" spans="1:6" ht="25.5">
      <c r="A55" s="285"/>
      <c r="B55" s="272" t="s">
        <v>206</v>
      </c>
      <c r="C55" s="340">
        <f>C57-C56</f>
        <v>588048</v>
      </c>
      <c r="D55" s="341">
        <f>D57-D56</f>
        <v>572459</v>
      </c>
      <c r="E55" s="340">
        <f t="shared" si="0"/>
        <v>97.34902592985607</v>
      </c>
      <c r="F55" s="342">
        <f t="shared" si="1"/>
        <v>-15589</v>
      </c>
    </row>
    <row r="56" spans="1:6" ht="12.75">
      <c r="A56" s="285"/>
      <c r="B56" s="268" t="s">
        <v>171</v>
      </c>
      <c r="C56" s="326">
        <v>316286</v>
      </c>
      <c r="D56" s="327">
        <v>326229</v>
      </c>
      <c r="E56" s="340">
        <f t="shared" si="0"/>
        <v>103.14367376361899</v>
      </c>
      <c r="F56" s="342">
        <f t="shared" si="1"/>
        <v>9943</v>
      </c>
    </row>
    <row r="57" spans="1:6" ht="13.5" thickBot="1">
      <c r="A57" s="285"/>
      <c r="B57" s="268" t="s">
        <v>202</v>
      </c>
      <c r="C57" s="326">
        <v>904334</v>
      </c>
      <c r="D57" s="327">
        <v>898688</v>
      </c>
      <c r="E57" s="340">
        <f t="shared" si="0"/>
        <v>99.37567314731062</v>
      </c>
      <c r="F57" s="342">
        <f t="shared" si="1"/>
        <v>-5646</v>
      </c>
    </row>
    <row r="58" spans="1:6" ht="39" thickBot="1">
      <c r="A58" s="285"/>
      <c r="B58" s="268" t="s">
        <v>203</v>
      </c>
      <c r="C58" s="337">
        <f>C51+C54+C55</f>
        <v>585388</v>
      </c>
      <c r="D58" s="341">
        <f>D51+D54+D55</f>
        <v>573901</v>
      </c>
      <c r="E58" s="340">
        <f t="shared" si="0"/>
        <v>98.03771173990584</v>
      </c>
      <c r="F58" s="342">
        <f t="shared" si="1"/>
        <v>-11487</v>
      </c>
    </row>
    <row r="59" spans="1:6" ht="13.5" thickBot="1">
      <c r="A59" s="286"/>
      <c r="B59" s="273" t="s">
        <v>204</v>
      </c>
      <c r="C59" s="337">
        <v>585388</v>
      </c>
      <c r="D59" s="343">
        <v>573901</v>
      </c>
      <c r="E59" s="344">
        <f t="shared" si="0"/>
        <v>98.03771173990584</v>
      </c>
      <c r="F59" s="345">
        <f t="shared" si="1"/>
        <v>-11487</v>
      </c>
    </row>
  </sheetData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7">
      <selection activeCell="A1" sqref="A1:E25"/>
    </sheetView>
  </sheetViews>
  <sheetFormatPr defaultColWidth="9.00390625" defaultRowHeight="12.75"/>
  <cols>
    <col min="1" max="1" width="9.125" style="321" customWidth="1"/>
    <col min="2" max="2" width="35.625" style="0" customWidth="1"/>
    <col min="6" max="6" width="10.75390625" style="0" customWidth="1"/>
  </cols>
  <sheetData>
    <row r="1" spans="1:6" ht="12.75">
      <c r="A1" s="317"/>
      <c r="B1" s="253"/>
      <c r="C1" s="253"/>
      <c r="D1" s="253"/>
      <c r="E1" s="253"/>
      <c r="F1" s="253"/>
    </row>
    <row r="2" spans="1:6" ht="13.5" thickBot="1">
      <c r="A2" s="317"/>
      <c r="B2" s="253"/>
      <c r="C2" s="253"/>
      <c r="D2" s="253"/>
      <c r="E2" s="253"/>
      <c r="F2" s="253"/>
    </row>
    <row r="3" spans="1:6" ht="39" thickBot="1">
      <c r="A3" s="318"/>
      <c r="B3" s="255"/>
      <c r="C3" s="256" t="s">
        <v>226</v>
      </c>
      <c r="D3" s="256" t="s">
        <v>227</v>
      </c>
      <c r="E3" s="256" t="s">
        <v>465</v>
      </c>
      <c r="F3" s="257" t="s">
        <v>224</v>
      </c>
    </row>
    <row r="4" spans="1:6" ht="13.5" thickBot="1">
      <c r="A4" s="765" t="s">
        <v>225</v>
      </c>
      <c r="B4" s="766"/>
      <c r="C4" s="766"/>
      <c r="D4" s="766"/>
      <c r="E4" s="766"/>
      <c r="F4" s="767"/>
    </row>
    <row r="5" spans="1:6" ht="13.5" thickBot="1">
      <c r="A5" s="312" t="s">
        <v>479</v>
      </c>
      <c r="B5" s="314" t="s">
        <v>480</v>
      </c>
      <c r="C5" s="313">
        <v>3</v>
      </c>
      <c r="D5" s="314">
        <v>4</v>
      </c>
      <c r="E5" s="313">
        <v>5</v>
      </c>
      <c r="F5" s="315">
        <v>6</v>
      </c>
    </row>
    <row r="6" spans="1:6" ht="12.75">
      <c r="A6" s="284" t="s">
        <v>111</v>
      </c>
      <c r="B6" s="259" t="s">
        <v>539</v>
      </c>
      <c r="C6" s="323">
        <f>C7+C8+C9+C10+C11+C12+C13</f>
        <v>44165.600000000006</v>
      </c>
      <c r="D6" s="324">
        <f>D7+D8+D9+D10+D11+D12+D13</f>
        <v>40130.2</v>
      </c>
      <c r="E6" s="323">
        <f>D6/C6*100</f>
        <v>90.86302461644354</v>
      </c>
      <c r="F6" s="325">
        <f>D6-C6</f>
        <v>-4035.4000000000087</v>
      </c>
    </row>
    <row r="7" spans="1:6" ht="25.5">
      <c r="A7" s="285" t="s">
        <v>185</v>
      </c>
      <c r="B7" s="261" t="s">
        <v>186</v>
      </c>
      <c r="C7" s="326">
        <v>669</v>
      </c>
      <c r="D7" s="327">
        <v>588.2</v>
      </c>
      <c r="E7" s="326">
        <f aca="true" t="shared" si="0" ref="E7:E58">D7/C7*100</f>
        <v>87.92227204783259</v>
      </c>
      <c r="F7" s="328">
        <f aca="true" t="shared" si="1" ref="F7:F58">D7-C7</f>
        <v>-80.79999999999995</v>
      </c>
    </row>
    <row r="8" spans="1:6" ht="38.25">
      <c r="A8" s="285" t="s">
        <v>112</v>
      </c>
      <c r="B8" s="261" t="s">
        <v>541</v>
      </c>
      <c r="C8" s="326">
        <v>670.4</v>
      </c>
      <c r="D8" s="327">
        <v>668.4</v>
      </c>
      <c r="E8" s="326">
        <f t="shared" si="0"/>
        <v>99.7016706443914</v>
      </c>
      <c r="F8" s="328">
        <f t="shared" si="1"/>
        <v>-2</v>
      </c>
    </row>
    <row r="9" spans="1:6" ht="12.75">
      <c r="A9" s="285" t="s">
        <v>113</v>
      </c>
      <c r="B9" s="261" t="s">
        <v>542</v>
      </c>
      <c r="C9" s="326">
        <v>37654.4</v>
      </c>
      <c r="D9" s="327">
        <v>36525.6</v>
      </c>
      <c r="E9" s="326">
        <f t="shared" si="0"/>
        <v>97.00220956913401</v>
      </c>
      <c r="F9" s="328">
        <f t="shared" si="1"/>
        <v>-1128.800000000003</v>
      </c>
    </row>
    <row r="10" spans="1:6" ht="12.75">
      <c r="A10" s="285" t="s">
        <v>114</v>
      </c>
      <c r="B10" s="261" t="s">
        <v>543</v>
      </c>
      <c r="C10" s="326">
        <v>167.4</v>
      </c>
      <c r="D10" s="327">
        <v>119.9</v>
      </c>
      <c r="E10" s="326">
        <f t="shared" si="0"/>
        <v>71.62485065710872</v>
      </c>
      <c r="F10" s="328">
        <f t="shared" si="1"/>
        <v>-47.5</v>
      </c>
    </row>
    <row r="11" spans="1:6" ht="12.75">
      <c r="A11" s="285" t="s">
        <v>215</v>
      </c>
      <c r="B11" s="261" t="s">
        <v>216</v>
      </c>
      <c r="C11" s="326">
        <v>1093.3</v>
      </c>
      <c r="D11" s="327">
        <v>1123.1</v>
      </c>
      <c r="E11" s="326">
        <f t="shared" si="0"/>
        <v>102.72569285648952</v>
      </c>
      <c r="F11" s="328">
        <f t="shared" si="1"/>
        <v>29.799999999999955</v>
      </c>
    </row>
    <row r="12" spans="1:6" ht="12.75">
      <c r="A12" s="285" t="s">
        <v>115</v>
      </c>
      <c r="B12" s="261" t="s">
        <v>109</v>
      </c>
      <c r="C12" s="326">
        <v>0</v>
      </c>
      <c r="D12" s="327">
        <v>0</v>
      </c>
      <c r="E12" s="326">
        <v>0</v>
      </c>
      <c r="F12" s="328">
        <f t="shared" si="1"/>
        <v>0</v>
      </c>
    </row>
    <row r="13" spans="1:6" ht="13.5" thickBot="1">
      <c r="A13" s="286" t="s">
        <v>187</v>
      </c>
      <c r="B13" s="263" t="s">
        <v>188</v>
      </c>
      <c r="C13" s="329">
        <v>3911.1</v>
      </c>
      <c r="D13" s="330">
        <v>1105</v>
      </c>
      <c r="E13" s="329">
        <f t="shared" si="0"/>
        <v>28.252921173071517</v>
      </c>
      <c r="F13" s="331">
        <f t="shared" si="1"/>
        <v>-2806.1</v>
      </c>
    </row>
    <row r="14" spans="1:6" ht="25.5">
      <c r="A14" s="284" t="s">
        <v>119</v>
      </c>
      <c r="B14" s="259" t="s">
        <v>540</v>
      </c>
      <c r="C14" s="323">
        <f>C15+C16</f>
        <v>2371.3</v>
      </c>
      <c r="D14" s="324">
        <f>D15+D16</f>
        <v>2275.2</v>
      </c>
      <c r="E14" s="323">
        <f t="shared" si="0"/>
        <v>95.94737064057688</v>
      </c>
      <c r="F14" s="325">
        <f t="shared" si="1"/>
        <v>-96.10000000000036</v>
      </c>
    </row>
    <row r="15" spans="1:6" ht="12.75">
      <c r="A15" s="285" t="s">
        <v>120</v>
      </c>
      <c r="B15" s="261" t="s">
        <v>544</v>
      </c>
      <c r="C15" s="326">
        <v>1605</v>
      </c>
      <c r="D15" s="327">
        <v>1513.8</v>
      </c>
      <c r="E15" s="326">
        <f t="shared" si="0"/>
        <v>94.3177570093458</v>
      </c>
      <c r="F15" s="328">
        <f t="shared" si="1"/>
        <v>-91.20000000000005</v>
      </c>
    </row>
    <row r="16" spans="1:6" ht="26.25" thickBot="1">
      <c r="A16" s="286" t="s">
        <v>189</v>
      </c>
      <c r="B16" s="263" t="s">
        <v>190</v>
      </c>
      <c r="C16" s="329">
        <v>766.3</v>
      </c>
      <c r="D16" s="330">
        <v>761.4</v>
      </c>
      <c r="E16" s="329">
        <f t="shared" si="0"/>
        <v>99.36056374787943</v>
      </c>
      <c r="F16" s="331">
        <f t="shared" si="1"/>
        <v>-4.899999999999977</v>
      </c>
    </row>
    <row r="17" spans="1:6" ht="12.75">
      <c r="A17" s="284" t="s">
        <v>121</v>
      </c>
      <c r="B17" s="259" t="s">
        <v>158</v>
      </c>
      <c r="C17" s="323">
        <f>C18+C19+C20</f>
        <v>413884.1</v>
      </c>
      <c r="D17" s="324">
        <f>D18+D19+D20</f>
        <v>446032.2</v>
      </c>
      <c r="E17" s="323">
        <f t="shared" si="0"/>
        <v>107.76741604714944</v>
      </c>
      <c r="F17" s="325">
        <f t="shared" si="1"/>
        <v>32148.100000000035</v>
      </c>
    </row>
    <row r="18" spans="1:6" ht="12.75">
      <c r="A18" s="285" t="s">
        <v>191</v>
      </c>
      <c r="B18" s="264" t="s">
        <v>192</v>
      </c>
      <c r="C18" s="332">
        <v>8790</v>
      </c>
      <c r="D18" s="333">
        <v>8581.4</v>
      </c>
      <c r="E18" s="326">
        <f t="shared" si="0"/>
        <v>97.6268486916951</v>
      </c>
      <c r="F18" s="328">
        <f t="shared" si="1"/>
        <v>-208.60000000000036</v>
      </c>
    </row>
    <row r="19" spans="1:6" ht="12.75">
      <c r="A19" s="285" t="s">
        <v>122</v>
      </c>
      <c r="B19" s="264" t="s">
        <v>100</v>
      </c>
      <c r="C19" s="332">
        <v>2854.1</v>
      </c>
      <c r="D19" s="333">
        <v>3193</v>
      </c>
      <c r="E19" s="326">
        <f t="shared" si="0"/>
        <v>111.87414596545322</v>
      </c>
      <c r="F19" s="328">
        <f t="shared" si="1"/>
        <v>338.9000000000001</v>
      </c>
    </row>
    <row r="20" spans="1:6" ht="26.25" thickBot="1">
      <c r="A20" s="286" t="s">
        <v>123</v>
      </c>
      <c r="B20" s="265" t="s">
        <v>101</v>
      </c>
      <c r="C20" s="322">
        <v>402240</v>
      </c>
      <c r="D20" s="334">
        <v>434257.8</v>
      </c>
      <c r="E20" s="329">
        <f t="shared" si="0"/>
        <v>107.95987470167063</v>
      </c>
      <c r="F20" s="331">
        <f t="shared" si="1"/>
        <v>32017.79999999999</v>
      </c>
    </row>
    <row r="21" spans="1:6" ht="12.75">
      <c r="A21" s="284" t="s">
        <v>124</v>
      </c>
      <c r="B21" s="259" t="s">
        <v>456</v>
      </c>
      <c r="C21" s="323">
        <f>C22+C23+C24</f>
        <v>97537.1</v>
      </c>
      <c r="D21" s="324">
        <f>D22+D23+D24</f>
        <v>83713.79999999999</v>
      </c>
      <c r="E21" s="323">
        <f t="shared" si="0"/>
        <v>85.82764917144347</v>
      </c>
      <c r="F21" s="325">
        <f t="shared" si="1"/>
        <v>-13823.300000000017</v>
      </c>
    </row>
    <row r="22" spans="1:6" ht="12.75">
      <c r="A22" s="285" t="s">
        <v>125</v>
      </c>
      <c r="B22" s="261" t="s">
        <v>545</v>
      </c>
      <c r="C22" s="326">
        <v>3171.4</v>
      </c>
      <c r="D22" s="327">
        <v>2648.6</v>
      </c>
      <c r="E22" s="326">
        <f t="shared" si="0"/>
        <v>83.51516680330452</v>
      </c>
      <c r="F22" s="328">
        <f t="shared" si="1"/>
        <v>-522.8000000000002</v>
      </c>
    </row>
    <row r="23" spans="1:6" ht="12.75">
      <c r="A23" s="285" t="s">
        <v>126</v>
      </c>
      <c r="B23" s="261" t="s">
        <v>546</v>
      </c>
      <c r="C23" s="326">
        <v>56061.7</v>
      </c>
      <c r="D23" s="327">
        <v>43365</v>
      </c>
      <c r="E23" s="326">
        <f t="shared" si="0"/>
        <v>77.35227436913259</v>
      </c>
      <c r="F23" s="328">
        <f t="shared" si="1"/>
        <v>-12696.699999999997</v>
      </c>
    </row>
    <row r="24" spans="1:6" ht="26.25" thickBot="1">
      <c r="A24" s="286" t="s">
        <v>127</v>
      </c>
      <c r="B24" s="263" t="s">
        <v>91</v>
      </c>
      <c r="C24" s="329">
        <v>38304</v>
      </c>
      <c r="D24" s="330">
        <v>37700.2</v>
      </c>
      <c r="E24" s="329">
        <f t="shared" si="0"/>
        <v>98.4236633249791</v>
      </c>
      <c r="F24" s="331">
        <f t="shared" si="1"/>
        <v>-603.8000000000029</v>
      </c>
    </row>
    <row r="25" spans="1:6" ht="12.75">
      <c r="A25" s="284" t="s">
        <v>128</v>
      </c>
      <c r="B25" s="266" t="s">
        <v>503</v>
      </c>
      <c r="C25" s="323">
        <f>C26</f>
        <v>62</v>
      </c>
      <c r="D25" s="324">
        <f>D26</f>
        <v>54.5</v>
      </c>
      <c r="E25" s="323">
        <f t="shared" si="0"/>
        <v>87.90322580645162</v>
      </c>
      <c r="F25" s="325">
        <f t="shared" si="1"/>
        <v>-7.5</v>
      </c>
    </row>
    <row r="26" spans="1:6" ht="13.5" thickBot="1">
      <c r="A26" s="286" t="s">
        <v>129</v>
      </c>
      <c r="B26" s="267" t="s">
        <v>110</v>
      </c>
      <c r="C26" s="329">
        <v>62</v>
      </c>
      <c r="D26" s="330">
        <v>54.5</v>
      </c>
      <c r="E26" s="329">
        <f t="shared" si="0"/>
        <v>87.90322580645162</v>
      </c>
      <c r="F26" s="331">
        <f t="shared" si="1"/>
        <v>-7.5</v>
      </c>
    </row>
    <row r="27" spans="1:6" ht="12.75">
      <c r="A27" s="284" t="s">
        <v>130</v>
      </c>
      <c r="B27" s="266" t="s">
        <v>457</v>
      </c>
      <c r="C27" s="323">
        <f>C28+C29+C30+C31+C32</f>
        <v>190108</v>
      </c>
      <c r="D27" s="324">
        <f>D28+D29+D30+D31+D32</f>
        <v>173252.30000000002</v>
      </c>
      <c r="E27" s="323">
        <f t="shared" si="0"/>
        <v>91.13361878511162</v>
      </c>
      <c r="F27" s="325">
        <f t="shared" si="1"/>
        <v>-16855.699999999983</v>
      </c>
    </row>
    <row r="28" spans="1:6" ht="12.75">
      <c r="A28" s="285" t="s">
        <v>131</v>
      </c>
      <c r="B28" s="268" t="s">
        <v>92</v>
      </c>
      <c r="C28" s="326">
        <v>26688.6</v>
      </c>
      <c r="D28" s="327">
        <v>28200.5</v>
      </c>
      <c r="E28" s="326">
        <f t="shared" si="0"/>
        <v>105.66496556582211</v>
      </c>
      <c r="F28" s="328">
        <f t="shared" si="1"/>
        <v>1511.9000000000015</v>
      </c>
    </row>
    <row r="29" spans="1:6" ht="12.75">
      <c r="A29" s="285" t="s">
        <v>132</v>
      </c>
      <c r="B29" s="264" t="s">
        <v>93</v>
      </c>
      <c r="C29" s="332">
        <v>156863.3</v>
      </c>
      <c r="D29" s="333">
        <v>138350.2</v>
      </c>
      <c r="E29" s="326">
        <f t="shared" si="0"/>
        <v>88.1979404997855</v>
      </c>
      <c r="F29" s="328">
        <f t="shared" si="1"/>
        <v>-18513.099999999977</v>
      </c>
    </row>
    <row r="30" spans="1:6" ht="12.75">
      <c r="A30" s="285" t="s">
        <v>133</v>
      </c>
      <c r="B30" s="264" t="s">
        <v>94</v>
      </c>
      <c r="C30" s="332">
        <v>333.2</v>
      </c>
      <c r="D30" s="333">
        <v>401.9</v>
      </c>
      <c r="E30" s="326">
        <f t="shared" si="0"/>
        <v>120.61824729891957</v>
      </c>
      <c r="F30" s="328">
        <f t="shared" si="1"/>
        <v>68.69999999999999</v>
      </c>
    </row>
    <row r="31" spans="1:6" ht="12.75">
      <c r="A31" s="285" t="s">
        <v>134</v>
      </c>
      <c r="B31" s="264" t="s">
        <v>95</v>
      </c>
      <c r="C31" s="332">
        <v>957.1</v>
      </c>
      <c r="D31" s="333">
        <v>972.7</v>
      </c>
      <c r="E31" s="326">
        <f t="shared" si="0"/>
        <v>101.62992372792812</v>
      </c>
      <c r="F31" s="328">
        <f t="shared" si="1"/>
        <v>15.600000000000023</v>
      </c>
    </row>
    <row r="32" spans="1:6" ht="13.5" thickBot="1">
      <c r="A32" s="286" t="s">
        <v>135</v>
      </c>
      <c r="B32" s="265" t="s">
        <v>107</v>
      </c>
      <c r="C32" s="322">
        <v>5265.8</v>
      </c>
      <c r="D32" s="334">
        <v>5327</v>
      </c>
      <c r="E32" s="329">
        <f t="shared" si="0"/>
        <v>101.16221656728321</v>
      </c>
      <c r="F32" s="331">
        <f t="shared" si="1"/>
        <v>61.19999999999982</v>
      </c>
    </row>
    <row r="33" spans="1:6" ht="12.75">
      <c r="A33" s="284" t="s">
        <v>136</v>
      </c>
      <c r="B33" s="269" t="s">
        <v>467</v>
      </c>
      <c r="C33" s="335">
        <f>C34+C35+C36</f>
        <v>26564.5</v>
      </c>
      <c r="D33" s="336">
        <f>D34+D35+D36</f>
        <v>25285.6</v>
      </c>
      <c r="E33" s="323">
        <f t="shared" si="0"/>
        <v>95.18568013702497</v>
      </c>
      <c r="F33" s="325">
        <f t="shared" si="1"/>
        <v>-1278.9000000000015</v>
      </c>
    </row>
    <row r="34" spans="1:6" ht="12.75">
      <c r="A34" s="285" t="s">
        <v>137</v>
      </c>
      <c r="B34" s="264" t="s">
        <v>106</v>
      </c>
      <c r="C34" s="332">
        <v>24630.9</v>
      </c>
      <c r="D34" s="333">
        <v>23445</v>
      </c>
      <c r="E34" s="326">
        <f t="shared" si="0"/>
        <v>95.18531600550527</v>
      </c>
      <c r="F34" s="328">
        <f t="shared" si="1"/>
        <v>-1185.9000000000015</v>
      </c>
    </row>
    <row r="35" spans="1:6" ht="12.75">
      <c r="A35" s="285" t="s">
        <v>138</v>
      </c>
      <c r="B35" s="264" t="s">
        <v>96</v>
      </c>
      <c r="C35" s="332">
        <v>1600.3</v>
      </c>
      <c r="D35" s="333">
        <v>1507.3</v>
      </c>
      <c r="E35" s="326">
        <f t="shared" si="0"/>
        <v>94.1885896394426</v>
      </c>
      <c r="F35" s="328">
        <f t="shared" si="1"/>
        <v>-93</v>
      </c>
    </row>
    <row r="36" spans="1:6" ht="13.5" thickBot="1">
      <c r="A36" s="286" t="s">
        <v>139</v>
      </c>
      <c r="B36" s="265" t="s">
        <v>97</v>
      </c>
      <c r="C36" s="322">
        <v>333.3</v>
      </c>
      <c r="D36" s="334">
        <v>333.3</v>
      </c>
      <c r="E36" s="329">
        <f t="shared" si="0"/>
        <v>100</v>
      </c>
      <c r="F36" s="331">
        <f t="shared" si="1"/>
        <v>0</v>
      </c>
    </row>
    <row r="37" spans="1:6" ht="12.75">
      <c r="A37" s="284" t="s">
        <v>169</v>
      </c>
      <c r="B37" s="269" t="s">
        <v>152</v>
      </c>
      <c r="C37" s="335">
        <f>C38+C39</f>
        <v>35395.2</v>
      </c>
      <c r="D37" s="336">
        <f>D38+D39</f>
        <v>35195</v>
      </c>
      <c r="E37" s="323">
        <f t="shared" si="0"/>
        <v>99.43438658349154</v>
      </c>
      <c r="F37" s="325">
        <f t="shared" si="1"/>
        <v>-200.1999999999971</v>
      </c>
    </row>
    <row r="38" spans="1:6" ht="12.75">
      <c r="A38" s="285" t="s">
        <v>140</v>
      </c>
      <c r="B38" s="264" t="s">
        <v>98</v>
      </c>
      <c r="C38" s="332">
        <v>33943.1</v>
      </c>
      <c r="D38" s="333">
        <v>33685</v>
      </c>
      <c r="E38" s="326">
        <f t="shared" si="0"/>
        <v>99.23960981760654</v>
      </c>
      <c r="F38" s="328">
        <f t="shared" si="1"/>
        <v>-258.09999999999854</v>
      </c>
    </row>
    <row r="39" spans="1:6" ht="13.5" thickBot="1">
      <c r="A39" s="286" t="s">
        <v>141</v>
      </c>
      <c r="B39" s="265" t="s">
        <v>99</v>
      </c>
      <c r="C39" s="322">
        <v>1452.1</v>
      </c>
      <c r="D39" s="334">
        <v>1510</v>
      </c>
      <c r="E39" s="329">
        <f t="shared" si="0"/>
        <v>103.98732869637077</v>
      </c>
      <c r="F39" s="331">
        <f t="shared" si="1"/>
        <v>57.90000000000009</v>
      </c>
    </row>
    <row r="40" spans="1:6" ht="12.75">
      <c r="A40" s="284" t="s">
        <v>142</v>
      </c>
      <c r="B40" s="269" t="s">
        <v>458</v>
      </c>
      <c r="C40" s="335">
        <f>C41+C42+C43+C44+C45</f>
        <v>42314.8</v>
      </c>
      <c r="D40" s="336">
        <f>D41+D42+D43+D44+D45</f>
        <v>41772.2</v>
      </c>
      <c r="E40" s="323">
        <f t="shared" si="0"/>
        <v>98.71770633442671</v>
      </c>
      <c r="F40" s="325">
        <f t="shared" si="1"/>
        <v>-542.6000000000058</v>
      </c>
    </row>
    <row r="41" spans="1:6" ht="12.75">
      <c r="A41" s="285" t="s">
        <v>143</v>
      </c>
      <c r="B41" s="264" t="s">
        <v>102</v>
      </c>
      <c r="C41" s="332">
        <v>935.3</v>
      </c>
      <c r="D41" s="333">
        <v>955.6</v>
      </c>
      <c r="E41" s="326">
        <f t="shared" si="0"/>
        <v>102.17042660109057</v>
      </c>
      <c r="F41" s="328">
        <f t="shared" si="1"/>
        <v>20.300000000000068</v>
      </c>
    </row>
    <row r="42" spans="1:6" ht="12.75">
      <c r="A42" s="285" t="s">
        <v>144</v>
      </c>
      <c r="B42" s="264" t="s">
        <v>103</v>
      </c>
      <c r="C42" s="332">
        <v>9896.9</v>
      </c>
      <c r="D42" s="333">
        <v>9997.9</v>
      </c>
      <c r="E42" s="326">
        <f t="shared" si="0"/>
        <v>101.02052157746364</v>
      </c>
      <c r="F42" s="328">
        <f t="shared" si="1"/>
        <v>101</v>
      </c>
    </row>
    <row r="43" spans="1:6" ht="12.75">
      <c r="A43" s="285" t="s">
        <v>118</v>
      </c>
      <c r="B43" s="264" t="s">
        <v>153</v>
      </c>
      <c r="C43" s="332">
        <v>17897.7</v>
      </c>
      <c r="D43" s="333">
        <v>17853.7</v>
      </c>
      <c r="E43" s="326">
        <f t="shared" si="0"/>
        <v>99.75415835554288</v>
      </c>
      <c r="F43" s="328">
        <f t="shared" si="1"/>
        <v>-44</v>
      </c>
    </row>
    <row r="44" spans="1:6" ht="25.5">
      <c r="A44" s="285" t="s">
        <v>117</v>
      </c>
      <c r="B44" s="268" t="s">
        <v>108</v>
      </c>
      <c r="C44" s="326">
        <v>2570.3</v>
      </c>
      <c r="D44" s="327">
        <v>2630.7</v>
      </c>
      <c r="E44" s="326">
        <f t="shared" si="0"/>
        <v>102.34992024277321</v>
      </c>
      <c r="F44" s="328">
        <f t="shared" si="1"/>
        <v>60.399999999999636</v>
      </c>
    </row>
    <row r="45" spans="1:6" ht="26.25" thickBot="1">
      <c r="A45" s="286" t="s">
        <v>116</v>
      </c>
      <c r="B45" s="267" t="s">
        <v>104</v>
      </c>
      <c r="C45" s="329">
        <v>11014.6</v>
      </c>
      <c r="D45" s="330">
        <v>10334.3</v>
      </c>
      <c r="E45" s="329">
        <f t="shared" si="0"/>
        <v>93.82365224338605</v>
      </c>
      <c r="F45" s="331">
        <f t="shared" si="1"/>
        <v>-680.3000000000011</v>
      </c>
    </row>
    <row r="46" spans="1:6" s="321" customFormat="1" ht="13.5" thickBot="1">
      <c r="A46" s="312" t="s">
        <v>479</v>
      </c>
      <c r="B46" s="314" t="s">
        <v>480</v>
      </c>
      <c r="C46" s="313">
        <v>3</v>
      </c>
      <c r="D46" s="314">
        <v>4</v>
      </c>
      <c r="E46" s="313">
        <v>5</v>
      </c>
      <c r="F46" s="315">
        <v>6</v>
      </c>
    </row>
    <row r="47" spans="1:6" ht="13.5" thickBot="1">
      <c r="A47" s="287" t="s">
        <v>196</v>
      </c>
      <c r="B47" s="270" t="s">
        <v>105</v>
      </c>
      <c r="C47" s="337">
        <f>C40+C37+C33+C27+C25+C21+C17+C14+C6</f>
        <v>852402.6</v>
      </c>
      <c r="D47" s="338">
        <f>D6+D14+D17+D21+D25+D27+D33+D37+D40</f>
        <v>847710.9999999999</v>
      </c>
      <c r="E47" s="337">
        <f t="shared" si="0"/>
        <v>99.44960280505948</v>
      </c>
      <c r="F47" s="339">
        <f t="shared" si="1"/>
        <v>-4691.600000000093</v>
      </c>
    </row>
    <row r="48" spans="1:6" ht="13.5" thickBot="1">
      <c r="A48" s="287" t="s">
        <v>197</v>
      </c>
      <c r="B48" s="271" t="s">
        <v>193</v>
      </c>
      <c r="C48" s="337">
        <v>-569849.6</v>
      </c>
      <c r="D48" s="338">
        <v>-555989</v>
      </c>
      <c r="E48" s="337">
        <f t="shared" si="0"/>
        <v>97.56767399678793</v>
      </c>
      <c r="F48" s="339">
        <f t="shared" si="1"/>
        <v>13860.599999999977</v>
      </c>
    </row>
    <row r="49" spans="1:6" ht="38.25">
      <c r="A49" s="284"/>
      <c r="B49" s="266" t="s">
        <v>198</v>
      </c>
      <c r="C49" s="323"/>
      <c r="D49" s="324"/>
      <c r="E49" s="323"/>
      <c r="F49" s="325"/>
    </row>
    <row r="50" spans="1:6" ht="51">
      <c r="A50" s="285"/>
      <c r="B50" s="272" t="s">
        <v>205</v>
      </c>
      <c r="C50" s="340">
        <v>-3360</v>
      </c>
      <c r="D50" s="341">
        <v>-3360</v>
      </c>
      <c r="E50" s="340">
        <f t="shared" si="0"/>
        <v>100</v>
      </c>
      <c r="F50" s="342">
        <f t="shared" si="1"/>
        <v>0</v>
      </c>
    </row>
    <row r="51" spans="1:6" ht="25.5">
      <c r="A51" s="285"/>
      <c r="B51" s="268" t="s">
        <v>199</v>
      </c>
      <c r="C51" s="326">
        <v>555</v>
      </c>
      <c r="D51" s="327">
        <v>555</v>
      </c>
      <c r="E51" s="340">
        <f t="shared" si="0"/>
        <v>100</v>
      </c>
      <c r="F51" s="342">
        <f t="shared" si="1"/>
        <v>0</v>
      </c>
    </row>
    <row r="52" spans="1:6" ht="25.5">
      <c r="A52" s="285"/>
      <c r="B52" s="268" t="s">
        <v>200</v>
      </c>
      <c r="C52" s="326">
        <v>3915</v>
      </c>
      <c r="D52" s="327">
        <v>3915</v>
      </c>
      <c r="E52" s="340">
        <f t="shared" si="0"/>
        <v>100</v>
      </c>
      <c r="F52" s="342">
        <f t="shared" si="1"/>
        <v>0</v>
      </c>
    </row>
    <row r="53" spans="1:6" ht="38.25">
      <c r="A53" s="285"/>
      <c r="B53" s="272" t="s">
        <v>201</v>
      </c>
      <c r="C53" s="340">
        <v>700</v>
      </c>
      <c r="D53" s="341">
        <v>4487</v>
      </c>
      <c r="E53" s="340">
        <f t="shared" si="0"/>
        <v>641</v>
      </c>
      <c r="F53" s="342">
        <f t="shared" si="1"/>
        <v>3787</v>
      </c>
    </row>
    <row r="54" spans="1:6" ht="25.5">
      <c r="A54" s="285"/>
      <c r="B54" s="272" t="s">
        <v>206</v>
      </c>
      <c r="C54" s="340">
        <f>C56-C55</f>
        <v>572509.6</v>
      </c>
      <c r="D54" s="341">
        <f>D56-D55</f>
        <v>554862</v>
      </c>
      <c r="E54" s="340">
        <f t="shared" si="0"/>
        <v>96.91750147071771</v>
      </c>
      <c r="F54" s="342">
        <f t="shared" si="1"/>
        <v>-17647.599999999977</v>
      </c>
    </row>
    <row r="55" spans="1:6" ht="12.75">
      <c r="A55" s="285"/>
      <c r="B55" s="268" t="s">
        <v>171</v>
      </c>
      <c r="C55" s="326">
        <v>283808</v>
      </c>
      <c r="D55" s="327">
        <v>296764</v>
      </c>
      <c r="E55" s="340">
        <f t="shared" si="0"/>
        <v>104.56505806742587</v>
      </c>
      <c r="F55" s="342">
        <f t="shared" si="1"/>
        <v>12956</v>
      </c>
    </row>
    <row r="56" spans="1:6" ht="13.5" thickBot="1">
      <c r="A56" s="285"/>
      <c r="B56" s="268" t="s">
        <v>202</v>
      </c>
      <c r="C56" s="326">
        <v>856317.6</v>
      </c>
      <c r="D56" s="327">
        <v>851626</v>
      </c>
      <c r="E56" s="340">
        <f t="shared" si="0"/>
        <v>99.45211916700065</v>
      </c>
      <c r="F56" s="342">
        <f t="shared" si="1"/>
        <v>-4691.599999999977</v>
      </c>
    </row>
    <row r="57" spans="1:6" ht="39" thickBot="1">
      <c r="A57" s="285"/>
      <c r="B57" s="268" t="s">
        <v>203</v>
      </c>
      <c r="C57" s="337">
        <f>C50+C53+C54</f>
        <v>569849.6</v>
      </c>
      <c r="D57" s="341">
        <f>D50+D53+D54</f>
        <v>555989</v>
      </c>
      <c r="E57" s="340">
        <f t="shared" si="0"/>
        <v>97.56767399678793</v>
      </c>
      <c r="F57" s="342">
        <f t="shared" si="1"/>
        <v>-13860.599999999977</v>
      </c>
    </row>
    <row r="58" spans="1:6" ht="13.5" thickBot="1">
      <c r="A58" s="286"/>
      <c r="B58" s="273" t="s">
        <v>204</v>
      </c>
      <c r="C58" s="337">
        <v>569849.6</v>
      </c>
      <c r="D58" s="343">
        <v>555989</v>
      </c>
      <c r="E58" s="344">
        <f t="shared" si="0"/>
        <v>97.56767399678793</v>
      </c>
      <c r="F58" s="345">
        <f t="shared" si="1"/>
        <v>-13860.599999999977</v>
      </c>
    </row>
    <row r="59" spans="1:6" ht="12.75">
      <c r="A59" s="319"/>
      <c r="B59" s="275"/>
      <c r="C59" s="276"/>
      <c r="D59" s="277"/>
      <c r="E59" s="277"/>
      <c r="F59" s="277"/>
    </row>
    <row r="60" spans="1:6" ht="12.75">
      <c r="A60" s="320"/>
      <c r="B60" s="278"/>
      <c r="C60" s="278"/>
      <c r="D60" s="278"/>
      <c r="E60" s="278"/>
      <c r="F60" s="278"/>
    </row>
    <row r="61" spans="1:6" ht="12.75">
      <c r="A61" s="320"/>
      <c r="B61" s="278"/>
      <c r="C61" s="278"/>
      <c r="D61" s="278"/>
      <c r="E61" s="278"/>
      <c r="F61" s="278"/>
    </row>
    <row r="62" spans="1:6" ht="12.75">
      <c r="A62" s="320"/>
      <c r="B62" s="278"/>
      <c r="C62" s="278"/>
      <c r="D62" s="278"/>
      <c r="E62" s="278"/>
      <c r="F62" s="278"/>
    </row>
    <row r="63" spans="1:6" ht="12.75">
      <c r="A63" s="320"/>
      <c r="B63" s="278"/>
      <c r="C63" s="278"/>
      <c r="D63" s="278"/>
      <c r="E63" s="278"/>
      <c r="F63" s="278"/>
    </row>
    <row r="64" spans="1:6" ht="12.75">
      <c r="A64" s="320"/>
      <c r="B64" s="769" t="s">
        <v>228</v>
      </c>
      <c r="C64" s="279"/>
      <c r="D64" s="279"/>
      <c r="E64" s="280"/>
      <c r="F64" s="279"/>
    </row>
    <row r="65" spans="1:6" ht="25.5" customHeight="1">
      <c r="A65" s="320"/>
      <c r="B65" s="769"/>
      <c r="C65" s="280"/>
      <c r="D65" s="279"/>
      <c r="E65" s="280"/>
      <c r="F65" s="280"/>
    </row>
    <row r="66" spans="1:6" ht="12.75">
      <c r="A66" s="320"/>
      <c r="B66" s="769"/>
      <c r="C66" s="280"/>
      <c r="D66" s="280"/>
      <c r="E66" s="768" t="s">
        <v>223</v>
      </c>
      <c r="F66" s="768"/>
    </row>
    <row r="67" spans="1:6" ht="12.75">
      <c r="A67" s="317"/>
      <c r="B67" s="253"/>
      <c r="C67" s="253"/>
      <c r="D67" s="253"/>
      <c r="E67" s="253"/>
      <c r="F67" s="253"/>
    </row>
    <row r="68" spans="1:6" ht="12.75">
      <c r="A68" s="317"/>
      <c r="B68" s="253"/>
      <c r="C68" s="253"/>
      <c r="D68" s="253"/>
      <c r="E68" s="253"/>
      <c r="F68" s="253"/>
    </row>
    <row r="69" spans="2:6" ht="12.75">
      <c r="B69" s="316"/>
      <c r="C69" s="316"/>
      <c r="D69" s="316"/>
      <c r="E69" s="316"/>
      <c r="F69" s="316"/>
    </row>
  </sheetData>
  <mergeCells count="3">
    <mergeCell ref="A4:F4"/>
    <mergeCell ref="E66:F66"/>
    <mergeCell ref="B64:B66"/>
  </mergeCells>
  <printOptions/>
  <pageMargins left="0.75" right="0.75" top="1" bottom="0.79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62">
      <selection activeCell="A1" sqref="A1:E25"/>
    </sheetView>
  </sheetViews>
  <sheetFormatPr defaultColWidth="9.00390625" defaultRowHeight="12.75"/>
  <cols>
    <col min="1" max="1" width="7.625" style="0" customWidth="1"/>
    <col min="2" max="2" width="44.625" style="0" customWidth="1"/>
    <col min="3" max="3" width="10.125" style="0" customWidth="1"/>
    <col min="4" max="4" width="9.375" style="0" customWidth="1"/>
    <col min="5" max="5" width="9.625" style="0" customWidth="1"/>
    <col min="6" max="6" width="10.00390625" style="0" customWidth="1"/>
  </cols>
  <sheetData>
    <row r="1" spans="1:6" ht="12.75">
      <c r="A1" s="253"/>
      <c r="B1" s="253"/>
      <c r="C1" s="253"/>
      <c r="D1" s="253"/>
      <c r="E1" s="253"/>
      <c r="F1" s="253"/>
    </row>
    <row r="2" spans="1:6" ht="13.5" thickBot="1">
      <c r="A2" s="253"/>
      <c r="B2" s="253"/>
      <c r="C2" s="253"/>
      <c r="D2" s="253"/>
      <c r="E2" s="253"/>
      <c r="F2" s="253"/>
    </row>
    <row r="3" spans="1:6" ht="39" thickBot="1">
      <c r="A3" s="254"/>
      <c r="B3" s="255"/>
      <c r="C3" s="256" t="s">
        <v>220</v>
      </c>
      <c r="D3" s="256" t="s">
        <v>221</v>
      </c>
      <c r="E3" s="256" t="s">
        <v>465</v>
      </c>
      <c r="F3" s="257" t="s">
        <v>224</v>
      </c>
    </row>
    <row r="4" spans="1:6" ht="13.5" thickBot="1">
      <c r="A4" s="765" t="s">
        <v>222</v>
      </c>
      <c r="B4" s="766"/>
      <c r="C4" s="766"/>
      <c r="D4" s="766"/>
      <c r="E4" s="766"/>
      <c r="F4" s="767"/>
    </row>
    <row r="5" spans="1:6" ht="13.5" thickBot="1">
      <c r="A5" s="312" t="s">
        <v>479</v>
      </c>
      <c r="B5" s="314" t="s">
        <v>480</v>
      </c>
      <c r="C5" s="313">
        <v>3</v>
      </c>
      <c r="D5" s="314">
        <v>4</v>
      </c>
      <c r="E5" s="313">
        <v>5</v>
      </c>
      <c r="F5" s="315">
        <v>6</v>
      </c>
    </row>
    <row r="6" spans="1:6" ht="23.25" customHeight="1">
      <c r="A6" s="284" t="s">
        <v>111</v>
      </c>
      <c r="B6" s="259" t="s">
        <v>539</v>
      </c>
      <c r="C6" s="288">
        <f>C7+C8+C9+C10+C11+C12+C13</f>
        <v>40383.9</v>
      </c>
      <c r="D6" s="289">
        <f>D7+D8+D9+D10+D11+D12+D13</f>
        <v>36253</v>
      </c>
      <c r="E6" s="288">
        <f>D6/C6*100</f>
        <v>89.77092356112213</v>
      </c>
      <c r="F6" s="290">
        <f>D6-C6</f>
        <v>-4130.9000000000015</v>
      </c>
    </row>
    <row r="7" spans="1:6" ht="12.75">
      <c r="A7" s="285" t="s">
        <v>185</v>
      </c>
      <c r="B7" s="261" t="s">
        <v>186</v>
      </c>
      <c r="C7" s="291">
        <v>575.8</v>
      </c>
      <c r="D7" s="292">
        <v>565</v>
      </c>
      <c r="E7" s="291">
        <f aca="true" t="shared" si="0" ref="E7:E58">D7/C7*100</f>
        <v>98.12434873219868</v>
      </c>
      <c r="F7" s="293">
        <f aca="true" t="shared" si="1" ref="F7:F58">D7-C7</f>
        <v>-10.799999999999955</v>
      </c>
    </row>
    <row r="8" spans="1:6" ht="25.5">
      <c r="A8" s="285" t="s">
        <v>112</v>
      </c>
      <c r="B8" s="261" t="s">
        <v>541</v>
      </c>
      <c r="C8" s="291">
        <v>620.7</v>
      </c>
      <c r="D8" s="292">
        <v>587</v>
      </c>
      <c r="E8" s="291">
        <f t="shared" si="0"/>
        <v>94.57064604478813</v>
      </c>
      <c r="F8" s="293">
        <f t="shared" si="1"/>
        <v>-33.700000000000045</v>
      </c>
    </row>
    <row r="9" spans="1:6" ht="12.75">
      <c r="A9" s="285" t="s">
        <v>113</v>
      </c>
      <c r="B9" s="261" t="s">
        <v>542</v>
      </c>
      <c r="C9" s="291">
        <v>34780.9</v>
      </c>
      <c r="D9" s="292">
        <v>33675</v>
      </c>
      <c r="E9" s="291">
        <f t="shared" si="0"/>
        <v>96.82038130123142</v>
      </c>
      <c r="F9" s="293">
        <f t="shared" si="1"/>
        <v>-1105.9000000000015</v>
      </c>
    </row>
    <row r="10" spans="1:6" ht="12.75">
      <c r="A10" s="285" t="s">
        <v>114</v>
      </c>
      <c r="B10" s="261" t="s">
        <v>543</v>
      </c>
      <c r="C10" s="291">
        <v>154</v>
      </c>
      <c r="D10" s="292">
        <v>109</v>
      </c>
      <c r="E10" s="291">
        <f t="shared" si="0"/>
        <v>70.77922077922078</v>
      </c>
      <c r="F10" s="293">
        <f t="shared" si="1"/>
        <v>-45</v>
      </c>
    </row>
    <row r="11" spans="1:6" ht="19.5" customHeight="1">
      <c r="A11" s="285" t="s">
        <v>215</v>
      </c>
      <c r="B11" s="261" t="s">
        <v>216</v>
      </c>
      <c r="C11" s="291">
        <v>1000</v>
      </c>
      <c r="D11" s="292">
        <v>374</v>
      </c>
      <c r="E11" s="291">
        <f t="shared" si="0"/>
        <v>37.4</v>
      </c>
      <c r="F11" s="293">
        <f t="shared" si="1"/>
        <v>-626</v>
      </c>
    </row>
    <row r="12" spans="1:6" ht="18" customHeight="1">
      <c r="A12" s="285" t="s">
        <v>115</v>
      </c>
      <c r="B12" s="261" t="s">
        <v>109</v>
      </c>
      <c r="C12" s="291">
        <v>0</v>
      </c>
      <c r="D12" s="292">
        <v>0</v>
      </c>
      <c r="E12" s="291">
        <v>0</v>
      </c>
      <c r="F12" s="293">
        <f t="shared" si="1"/>
        <v>0</v>
      </c>
    </row>
    <row r="13" spans="1:6" ht="13.5" thickBot="1">
      <c r="A13" s="286" t="s">
        <v>187</v>
      </c>
      <c r="B13" s="263" t="s">
        <v>188</v>
      </c>
      <c r="C13" s="294">
        <v>3252.5</v>
      </c>
      <c r="D13" s="295">
        <v>943</v>
      </c>
      <c r="E13" s="294">
        <f t="shared" si="0"/>
        <v>28.993082244427367</v>
      </c>
      <c r="F13" s="296">
        <f t="shared" si="1"/>
        <v>-2309.5</v>
      </c>
    </row>
    <row r="14" spans="1:6" ht="25.5">
      <c r="A14" s="284" t="s">
        <v>119</v>
      </c>
      <c r="B14" s="259" t="s">
        <v>540</v>
      </c>
      <c r="C14" s="288">
        <f>C15+C16</f>
        <v>2183.2</v>
      </c>
      <c r="D14" s="289">
        <f>D15+D16</f>
        <v>1811</v>
      </c>
      <c r="E14" s="288">
        <f t="shared" si="0"/>
        <v>82.95163063393186</v>
      </c>
      <c r="F14" s="290">
        <f t="shared" si="1"/>
        <v>-372.1999999999998</v>
      </c>
    </row>
    <row r="15" spans="1:6" ht="12.75">
      <c r="A15" s="285" t="s">
        <v>120</v>
      </c>
      <c r="B15" s="261" t="s">
        <v>544</v>
      </c>
      <c r="C15" s="291">
        <v>1460.2</v>
      </c>
      <c r="D15" s="292">
        <v>1114</v>
      </c>
      <c r="E15" s="291">
        <f t="shared" si="0"/>
        <v>76.29091905218462</v>
      </c>
      <c r="F15" s="293">
        <f t="shared" si="1"/>
        <v>-346.20000000000005</v>
      </c>
    </row>
    <row r="16" spans="1:6" ht="13.5" thickBot="1">
      <c r="A16" s="286" t="s">
        <v>189</v>
      </c>
      <c r="B16" s="263" t="s">
        <v>190</v>
      </c>
      <c r="C16" s="294">
        <v>723</v>
      </c>
      <c r="D16" s="295">
        <v>697</v>
      </c>
      <c r="E16" s="294">
        <f t="shared" si="0"/>
        <v>96.40387275242047</v>
      </c>
      <c r="F16" s="296">
        <f t="shared" si="1"/>
        <v>-26</v>
      </c>
    </row>
    <row r="17" spans="1:6" ht="12.75">
      <c r="A17" s="284" t="s">
        <v>121</v>
      </c>
      <c r="B17" s="259" t="s">
        <v>158</v>
      </c>
      <c r="C17" s="288">
        <f>C18+C19+C20</f>
        <v>397673.1</v>
      </c>
      <c r="D17" s="289">
        <f>D18+D19+D20</f>
        <v>445725</v>
      </c>
      <c r="E17" s="288">
        <f t="shared" si="0"/>
        <v>112.08326638135695</v>
      </c>
      <c r="F17" s="290">
        <f t="shared" si="1"/>
        <v>48051.90000000002</v>
      </c>
    </row>
    <row r="18" spans="1:6" ht="12.75">
      <c r="A18" s="285" t="s">
        <v>191</v>
      </c>
      <c r="B18" s="264" t="s">
        <v>192</v>
      </c>
      <c r="C18" s="297">
        <v>8790</v>
      </c>
      <c r="D18" s="298">
        <v>8491</v>
      </c>
      <c r="E18" s="291">
        <f t="shared" si="0"/>
        <v>96.59840728100114</v>
      </c>
      <c r="F18" s="293">
        <f t="shared" si="1"/>
        <v>-299</v>
      </c>
    </row>
    <row r="19" spans="1:6" ht="12.75">
      <c r="A19" s="285" t="s">
        <v>122</v>
      </c>
      <c r="B19" s="264" t="s">
        <v>100</v>
      </c>
      <c r="C19" s="297">
        <v>2738.1</v>
      </c>
      <c r="D19" s="298">
        <v>2874</v>
      </c>
      <c r="E19" s="291">
        <f t="shared" si="0"/>
        <v>104.96329571600744</v>
      </c>
      <c r="F19" s="293">
        <f t="shared" si="1"/>
        <v>135.9000000000001</v>
      </c>
    </row>
    <row r="20" spans="1:6" ht="13.5" thickBot="1">
      <c r="A20" s="286" t="s">
        <v>123</v>
      </c>
      <c r="B20" s="265" t="s">
        <v>101</v>
      </c>
      <c r="C20" s="299">
        <v>386145</v>
      </c>
      <c r="D20" s="300">
        <v>434360</v>
      </c>
      <c r="E20" s="294">
        <f t="shared" si="0"/>
        <v>112.48624221471208</v>
      </c>
      <c r="F20" s="296">
        <f t="shared" si="1"/>
        <v>48215</v>
      </c>
    </row>
    <row r="21" spans="1:6" ht="12.75">
      <c r="A21" s="284" t="s">
        <v>124</v>
      </c>
      <c r="B21" s="259" t="s">
        <v>456</v>
      </c>
      <c r="C21" s="288">
        <f>C22+C23+C24</f>
        <v>94760.70000000001</v>
      </c>
      <c r="D21" s="289">
        <f>D22+D23+D24</f>
        <v>72866</v>
      </c>
      <c r="E21" s="288">
        <f t="shared" si="0"/>
        <v>76.89474645079657</v>
      </c>
      <c r="F21" s="290">
        <f t="shared" si="1"/>
        <v>-21894.70000000001</v>
      </c>
    </row>
    <row r="22" spans="1:6" ht="12.75">
      <c r="A22" s="285" t="s">
        <v>125</v>
      </c>
      <c r="B22" s="261" t="s">
        <v>545</v>
      </c>
      <c r="C22" s="291">
        <v>3108</v>
      </c>
      <c r="D22" s="292">
        <v>1586</v>
      </c>
      <c r="E22" s="291">
        <f t="shared" si="0"/>
        <v>51.02960102960103</v>
      </c>
      <c r="F22" s="293">
        <f t="shared" si="1"/>
        <v>-1522</v>
      </c>
    </row>
    <row r="23" spans="1:6" ht="12.75">
      <c r="A23" s="285" t="s">
        <v>126</v>
      </c>
      <c r="B23" s="261" t="s">
        <v>546</v>
      </c>
      <c r="C23" s="291">
        <v>54397.4</v>
      </c>
      <c r="D23" s="292">
        <v>39347</v>
      </c>
      <c r="E23" s="291">
        <f t="shared" si="0"/>
        <v>72.33250118571843</v>
      </c>
      <c r="F23" s="293">
        <f t="shared" si="1"/>
        <v>-15050.400000000001</v>
      </c>
    </row>
    <row r="24" spans="1:6" ht="26.25" thickBot="1">
      <c r="A24" s="286" t="s">
        <v>127</v>
      </c>
      <c r="B24" s="263" t="s">
        <v>91</v>
      </c>
      <c r="C24" s="294">
        <v>37255.3</v>
      </c>
      <c r="D24" s="295">
        <v>31933</v>
      </c>
      <c r="E24" s="294">
        <f t="shared" si="0"/>
        <v>85.71397895064594</v>
      </c>
      <c r="F24" s="296">
        <f t="shared" si="1"/>
        <v>-5322.300000000003</v>
      </c>
    </row>
    <row r="25" spans="1:6" ht="14.25" customHeight="1">
      <c r="A25" s="284" t="s">
        <v>128</v>
      </c>
      <c r="B25" s="266" t="s">
        <v>503</v>
      </c>
      <c r="C25" s="288">
        <f>C26</f>
        <v>58</v>
      </c>
      <c r="D25" s="289">
        <f>D26</f>
        <v>23</v>
      </c>
      <c r="E25" s="288">
        <f t="shared" si="0"/>
        <v>39.6551724137931</v>
      </c>
      <c r="F25" s="290">
        <f t="shared" si="1"/>
        <v>-35</v>
      </c>
    </row>
    <row r="26" spans="1:6" ht="17.25" customHeight="1" thickBot="1">
      <c r="A26" s="286" t="s">
        <v>129</v>
      </c>
      <c r="B26" s="267" t="s">
        <v>110</v>
      </c>
      <c r="C26" s="294">
        <v>58</v>
      </c>
      <c r="D26" s="295">
        <v>23</v>
      </c>
      <c r="E26" s="294">
        <f t="shared" si="0"/>
        <v>39.6551724137931</v>
      </c>
      <c r="F26" s="296">
        <f t="shared" si="1"/>
        <v>-35</v>
      </c>
    </row>
    <row r="27" spans="1:6" ht="18.75" customHeight="1">
      <c r="A27" s="284" t="s">
        <v>130</v>
      </c>
      <c r="B27" s="266" t="s">
        <v>457</v>
      </c>
      <c r="C27" s="288">
        <f>C28+C29+C30+C31+C32</f>
        <v>175520.60000000003</v>
      </c>
      <c r="D27" s="289">
        <f>D28+D29+D30+D31+D32</f>
        <v>147661</v>
      </c>
      <c r="E27" s="288">
        <f t="shared" si="0"/>
        <v>84.12744714865376</v>
      </c>
      <c r="F27" s="290">
        <f t="shared" si="1"/>
        <v>-27859.600000000035</v>
      </c>
    </row>
    <row r="28" spans="1:6" ht="15.75" customHeight="1">
      <c r="A28" s="285" t="s">
        <v>131</v>
      </c>
      <c r="B28" s="268" t="s">
        <v>92</v>
      </c>
      <c r="C28" s="291">
        <v>24215</v>
      </c>
      <c r="D28" s="292">
        <v>23012</v>
      </c>
      <c r="E28" s="291">
        <f t="shared" si="0"/>
        <v>95.03200495560603</v>
      </c>
      <c r="F28" s="293">
        <f t="shared" si="1"/>
        <v>-1203</v>
      </c>
    </row>
    <row r="29" spans="1:6" ht="16.5" customHeight="1">
      <c r="A29" s="285" t="s">
        <v>132</v>
      </c>
      <c r="B29" s="264" t="s">
        <v>93</v>
      </c>
      <c r="C29" s="297">
        <v>145214.2</v>
      </c>
      <c r="D29" s="298">
        <v>118690</v>
      </c>
      <c r="E29" s="291">
        <f t="shared" si="0"/>
        <v>81.73443093030846</v>
      </c>
      <c r="F29" s="293">
        <f t="shared" si="1"/>
        <v>-26524.20000000001</v>
      </c>
    </row>
    <row r="30" spans="1:6" ht="16.5" customHeight="1">
      <c r="A30" s="285" t="s">
        <v>133</v>
      </c>
      <c r="B30" s="264" t="s">
        <v>94</v>
      </c>
      <c r="C30" s="297">
        <v>318.7</v>
      </c>
      <c r="D30" s="298">
        <v>282</v>
      </c>
      <c r="E30" s="291">
        <f t="shared" si="0"/>
        <v>88.48446815186696</v>
      </c>
      <c r="F30" s="293">
        <f t="shared" si="1"/>
        <v>-36.69999999999999</v>
      </c>
    </row>
    <row r="31" spans="1:6" ht="18" customHeight="1">
      <c r="A31" s="285" t="s">
        <v>134</v>
      </c>
      <c r="B31" s="264" t="s">
        <v>95</v>
      </c>
      <c r="C31" s="297">
        <v>939.5</v>
      </c>
      <c r="D31" s="298">
        <v>937</v>
      </c>
      <c r="E31" s="291">
        <f t="shared" si="0"/>
        <v>99.73390101117616</v>
      </c>
      <c r="F31" s="293">
        <f t="shared" si="1"/>
        <v>-2.5</v>
      </c>
    </row>
    <row r="32" spans="1:6" ht="15" customHeight="1" thickBot="1">
      <c r="A32" s="286" t="s">
        <v>135</v>
      </c>
      <c r="B32" s="265" t="s">
        <v>107</v>
      </c>
      <c r="C32" s="299">
        <v>4833.2</v>
      </c>
      <c r="D32" s="300">
        <v>4740</v>
      </c>
      <c r="E32" s="294">
        <f t="shared" si="0"/>
        <v>98.07167094264669</v>
      </c>
      <c r="F32" s="296">
        <f t="shared" si="1"/>
        <v>-93.19999999999982</v>
      </c>
    </row>
    <row r="33" spans="1:6" ht="21" customHeight="1">
      <c r="A33" s="284" t="s">
        <v>136</v>
      </c>
      <c r="B33" s="269" t="s">
        <v>467</v>
      </c>
      <c r="C33" s="301">
        <f>C34+C35+C36</f>
        <v>24703.2</v>
      </c>
      <c r="D33" s="302">
        <f>D34+D35+D36</f>
        <v>21488</v>
      </c>
      <c r="E33" s="288">
        <f t="shared" si="0"/>
        <v>86.98468214644257</v>
      </c>
      <c r="F33" s="290">
        <f t="shared" si="1"/>
        <v>-3215.2000000000007</v>
      </c>
    </row>
    <row r="34" spans="1:6" ht="12.75">
      <c r="A34" s="285" t="s">
        <v>137</v>
      </c>
      <c r="B34" s="264" t="s">
        <v>106</v>
      </c>
      <c r="C34" s="297">
        <v>22969.2</v>
      </c>
      <c r="D34" s="298">
        <v>19913</v>
      </c>
      <c r="E34" s="291">
        <f t="shared" si="0"/>
        <v>86.6943559201017</v>
      </c>
      <c r="F34" s="293">
        <f t="shared" si="1"/>
        <v>-3056.2000000000007</v>
      </c>
    </row>
    <row r="35" spans="1:6" ht="14.25" customHeight="1">
      <c r="A35" s="285" t="s">
        <v>138</v>
      </c>
      <c r="B35" s="264" t="s">
        <v>96</v>
      </c>
      <c r="C35" s="297">
        <v>1433</v>
      </c>
      <c r="D35" s="298">
        <v>1274</v>
      </c>
      <c r="E35" s="291">
        <f t="shared" si="0"/>
        <v>88.90439637124913</v>
      </c>
      <c r="F35" s="293">
        <f t="shared" si="1"/>
        <v>-159</v>
      </c>
    </row>
    <row r="36" spans="1:6" ht="17.25" customHeight="1" thickBot="1">
      <c r="A36" s="286" t="s">
        <v>139</v>
      </c>
      <c r="B36" s="265" t="s">
        <v>97</v>
      </c>
      <c r="C36" s="299">
        <v>301</v>
      </c>
      <c r="D36" s="300">
        <v>301</v>
      </c>
      <c r="E36" s="294">
        <f t="shared" si="0"/>
        <v>100</v>
      </c>
      <c r="F36" s="296">
        <f t="shared" si="1"/>
        <v>0</v>
      </c>
    </row>
    <row r="37" spans="1:6" ht="18" customHeight="1">
      <c r="A37" s="284" t="s">
        <v>169</v>
      </c>
      <c r="B37" s="269" t="s">
        <v>152</v>
      </c>
      <c r="C37" s="301">
        <f>C38+C39</f>
        <v>32343.5</v>
      </c>
      <c r="D37" s="302">
        <f>D38+D39</f>
        <v>31001</v>
      </c>
      <c r="E37" s="288">
        <f t="shared" si="0"/>
        <v>95.8492432791751</v>
      </c>
      <c r="F37" s="290">
        <f t="shared" si="1"/>
        <v>-1342.5</v>
      </c>
    </row>
    <row r="38" spans="1:6" ht="19.5" customHeight="1">
      <c r="A38" s="285" t="s">
        <v>140</v>
      </c>
      <c r="B38" s="264" t="s">
        <v>98</v>
      </c>
      <c r="C38" s="297">
        <v>31046.7</v>
      </c>
      <c r="D38" s="298">
        <v>29705</v>
      </c>
      <c r="E38" s="291">
        <f t="shared" si="0"/>
        <v>95.67844569632199</v>
      </c>
      <c r="F38" s="293">
        <f t="shared" si="1"/>
        <v>-1341.7000000000007</v>
      </c>
    </row>
    <row r="39" spans="1:6" ht="15.75" customHeight="1" thickBot="1">
      <c r="A39" s="286" t="s">
        <v>141</v>
      </c>
      <c r="B39" s="265" t="s">
        <v>99</v>
      </c>
      <c r="C39" s="299">
        <v>1296.8</v>
      </c>
      <c r="D39" s="300">
        <v>1296</v>
      </c>
      <c r="E39" s="294">
        <f t="shared" si="0"/>
        <v>99.9383096853794</v>
      </c>
      <c r="F39" s="296">
        <f t="shared" si="1"/>
        <v>-0.7999999999999545</v>
      </c>
    </row>
    <row r="40" spans="1:6" ht="13.5" customHeight="1">
      <c r="A40" s="284" t="s">
        <v>142</v>
      </c>
      <c r="B40" s="269" t="s">
        <v>458</v>
      </c>
      <c r="C40" s="301">
        <f>C41+C42+C43+C44+C45</f>
        <v>38682.4</v>
      </c>
      <c r="D40" s="302">
        <f>D41+D42+D43+D44+D45</f>
        <v>36963</v>
      </c>
      <c r="E40" s="288">
        <f t="shared" si="0"/>
        <v>95.5550844828656</v>
      </c>
      <c r="F40" s="290">
        <f t="shared" si="1"/>
        <v>-1719.4000000000015</v>
      </c>
    </row>
    <row r="41" spans="1:6" ht="21.75" customHeight="1">
      <c r="A41" s="285" t="s">
        <v>143</v>
      </c>
      <c r="B41" s="264" t="s">
        <v>102</v>
      </c>
      <c r="C41" s="297">
        <v>888.2</v>
      </c>
      <c r="D41" s="298">
        <v>746</v>
      </c>
      <c r="E41" s="291">
        <f t="shared" si="0"/>
        <v>83.9900923215492</v>
      </c>
      <c r="F41" s="293">
        <f t="shared" si="1"/>
        <v>-142.20000000000005</v>
      </c>
    </row>
    <row r="42" spans="1:6" ht="18" customHeight="1">
      <c r="A42" s="285" t="s">
        <v>144</v>
      </c>
      <c r="B42" s="264" t="s">
        <v>103</v>
      </c>
      <c r="C42" s="297">
        <v>9106.2</v>
      </c>
      <c r="D42" s="298">
        <v>9094</v>
      </c>
      <c r="E42" s="291">
        <f t="shared" si="0"/>
        <v>99.86602534536908</v>
      </c>
      <c r="F42" s="293">
        <f t="shared" si="1"/>
        <v>-12.200000000000728</v>
      </c>
    </row>
    <row r="43" spans="1:6" ht="16.5" customHeight="1">
      <c r="A43" s="285" t="s">
        <v>118</v>
      </c>
      <c r="B43" s="264" t="s">
        <v>153</v>
      </c>
      <c r="C43" s="297">
        <v>16083.2</v>
      </c>
      <c r="D43" s="298">
        <v>15732</v>
      </c>
      <c r="E43" s="291">
        <f t="shared" si="0"/>
        <v>97.81635495423797</v>
      </c>
      <c r="F43" s="293">
        <f t="shared" si="1"/>
        <v>-351.2000000000007</v>
      </c>
    </row>
    <row r="44" spans="1:6" ht="20.25" customHeight="1">
      <c r="A44" s="285" t="s">
        <v>117</v>
      </c>
      <c r="B44" s="268" t="s">
        <v>108</v>
      </c>
      <c r="C44" s="291">
        <v>2407.3</v>
      </c>
      <c r="D44" s="292">
        <v>2288</v>
      </c>
      <c r="E44" s="291">
        <f t="shared" si="0"/>
        <v>95.0442404353425</v>
      </c>
      <c r="F44" s="293">
        <f t="shared" si="1"/>
        <v>-119.30000000000018</v>
      </c>
    </row>
    <row r="45" spans="1:6" ht="15" customHeight="1" thickBot="1">
      <c r="A45" s="286" t="s">
        <v>116</v>
      </c>
      <c r="B45" s="267" t="s">
        <v>104</v>
      </c>
      <c r="C45" s="294">
        <v>10197.5</v>
      </c>
      <c r="D45" s="295">
        <v>9103</v>
      </c>
      <c r="E45" s="294">
        <f t="shared" si="0"/>
        <v>89.26697720029419</v>
      </c>
      <c r="F45" s="296">
        <f t="shared" si="1"/>
        <v>-1094.5</v>
      </c>
    </row>
    <row r="46" spans="1:6" ht="15" customHeight="1" thickBot="1">
      <c r="A46" s="312" t="s">
        <v>479</v>
      </c>
      <c r="B46" s="314" t="s">
        <v>480</v>
      </c>
      <c r="C46" s="313">
        <v>3</v>
      </c>
      <c r="D46" s="314">
        <v>4</v>
      </c>
      <c r="E46" s="313">
        <v>5</v>
      </c>
      <c r="F46" s="315">
        <v>6</v>
      </c>
    </row>
    <row r="47" spans="1:6" ht="18" customHeight="1" thickBot="1">
      <c r="A47" s="287" t="s">
        <v>196</v>
      </c>
      <c r="B47" s="270" t="s">
        <v>105</v>
      </c>
      <c r="C47" s="303">
        <f>C40+C37+C33+C27+C25+C21+C17+C14+C6</f>
        <v>806308.6</v>
      </c>
      <c r="D47" s="304">
        <f>D6+D14+D17+D21+D25+D27+D33+D37+D40</f>
        <v>793791</v>
      </c>
      <c r="E47" s="303">
        <f t="shared" si="0"/>
        <v>98.44754229336013</v>
      </c>
      <c r="F47" s="305">
        <f t="shared" si="1"/>
        <v>-12517.599999999977</v>
      </c>
    </row>
    <row r="48" spans="1:6" ht="16.5" customHeight="1" thickBot="1">
      <c r="A48" s="287" t="s">
        <v>197</v>
      </c>
      <c r="B48" s="271" t="s">
        <v>193</v>
      </c>
      <c r="C48" s="303">
        <v>-557058.6</v>
      </c>
      <c r="D48" s="304">
        <v>-538738</v>
      </c>
      <c r="E48" s="303">
        <f t="shared" si="0"/>
        <v>96.71118981019232</v>
      </c>
      <c r="F48" s="305">
        <f t="shared" si="1"/>
        <v>18320.599999999977</v>
      </c>
    </row>
    <row r="49" spans="1:6" ht="27.75" customHeight="1">
      <c r="A49" s="258"/>
      <c r="B49" s="266" t="s">
        <v>198</v>
      </c>
      <c r="C49" s="288"/>
      <c r="D49" s="289"/>
      <c r="E49" s="288"/>
      <c r="F49" s="290"/>
    </row>
    <row r="50" spans="1:6" ht="48" customHeight="1">
      <c r="A50" s="260"/>
      <c r="B50" s="272" t="s">
        <v>205</v>
      </c>
      <c r="C50" s="306">
        <v>-3360</v>
      </c>
      <c r="D50" s="307">
        <v>-3360</v>
      </c>
      <c r="E50" s="306">
        <f t="shared" si="0"/>
        <v>100</v>
      </c>
      <c r="F50" s="308">
        <f t="shared" si="1"/>
        <v>0</v>
      </c>
    </row>
    <row r="51" spans="1:6" ht="24.75" customHeight="1">
      <c r="A51" s="260"/>
      <c r="B51" s="268" t="s">
        <v>199</v>
      </c>
      <c r="C51" s="291">
        <v>555</v>
      </c>
      <c r="D51" s="292">
        <v>555</v>
      </c>
      <c r="E51" s="306">
        <f t="shared" si="0"/>
        <v>100</v>
      </c>
      <c r="F51" s="308">
        <f t="shared" si="1"/>
        <v>0</v>
      </c>
    </row>
    <row r="52" spans="1:6" ht="28.5" customHeight="1">
      <c r="A52" s="260"/>
      <c r="B52" s="268" t="s">
        <v>200</v>
      </c>
      <c r="C52" s="291">
        <v>3915</v>
      </c>
      <c r="D52" s="292">
        <v>3915</v>
      </c>
      <c r="E52" s="306">
        <f t="shared" si="0"/>
        <v>100</v>
      </c>
      <c r="F52" s="308">
        <f t="shared" si="1"/>
        <v>0</v>
      </c>
    </row>
    <row r="53" spans="1:6" ht="33" customHeight="1">
      <c r="A53" s="260"/>
      <c r="B53" s="272" t="s">
        <v>201</v>
      </c>
      <c r="C53" s="306">
        <v>700</v>
      </c>
      <c r="D53" s="307">
        <v>3119</v>
      </c>
      <c r="E53" s="306">
        <f t="shared" si="0"/>
        <v>445.57142857142856</v>
      </c>
      <c r="F53" s="308">
        <f t="shared" si="1"/>
        <v>2419</v>
      </c>
    </row>
    <row r="54" spans="1:6" ht="25.5" customHeight="1">
      <c r="A54" s="260"/>
      <c r="B54" s="272" t="s">
        <v>206</v>
      </c>
      <c r="C54" s="306">
        <f>C56-C55</f>
        <v>559718.6</v>
      </c>
      <c r="D54" s="307">
        <f>D56-D55</f>
        <v>538979</v>
      </c>
      <c r="E54" s="306">
        <f t="shared" si="0"/>
        <v>96.29463805562295</v>
      </c>
      <c r="F54" s="308">
        <f t="shared" si="1"/>
        <v>-20739.599999999977</v>
      </c>
    </row>
    <row r="55" spans="1:6" ht="15" customHeight="1">
      <c r="A55" s="260"/>
      <c r="B55" s="268" t="s">
        <v>171</v>
      </c>
      <c r="C55" s="291">
        <v>250505</v>
      </c>
      <c r="D55" s="292">
        <v>258727</v>
      </c>
      <c r="E55" s="306">
        <f t="shared" si="0"/>
        <v>103.28217001656654</v>
      </c>
      <c r="F55" s="308">
        <f t="shared" si="1"/>
        <v>8222</v>
      </c>
    </row>
    <row r="56" spans="1:6" ht="15.75" customHeight="1" thickBot="1">
      <c r="A56" s="260"/>
      <c r="B56" s="268" t="s">
        <v>202</v>
      </c>
      <c r="C56" s="291">
        <v>810223.6</v>
      </c>
      <c r="D56" s="292">
        <v>797706</v>
      </c>
      <c r="E56" s="306">
        <f t="shared" si="0"/>
        <v>98.45504376816474</v>
      </c>
      <c r="F56" s="308">
        <f t="shared" si="1"/>
        <v>-12517.599999999977</v>
      </c>
    </row>
    <row r="57" spans="1:6" ht="29.25" customHeight="1" thickBot="1">
      <c r="A57" s="260"/>
      <c r="B57" s="268" t="s">
        <v>203</v>
      </c>
      <c r="C57" s="303">
        <v>557058.6</v>
      </c>
      <c r="D57" s="292">
        <v>538738</v>
      </c>
      <c r="E57" s="306">
        <f t="shared" si="0"/>
        <v>96.71118981019232</v>
      </c>
      <c r="F57" s="308">
        <f t="shared" si="1"/>
        <v>-18320.599999999977</v>
      </c>
    </row>
    <row r="58" spans="1:6" ht="21.75" customHeight="1" thickBot="1">
      <c r="A58" s="262"/>
      <c r="B58" s="273" t="s">
        <v>204</v>
      </c>
      <c r="C58" s="303">
        <v>557058.6</v>
      </c>
      <c r="D58" s="309">
        <v>538738</v>
      </c>
      <c r="E58" s="310">
        <f t="shared" si="0"/>
        <v>96.71118981019232</v>
      </c>
      <c r="F58" s="311">
        <f t="shared" si="1"/>
        <v>-18320.599999999977</v>
      </c>
    </row>
    <row r="59" spans="1:6" ht="12.75">
      <c r="A59" s="274"/>
      <c r="B59" s="275"/>
      <c r="C59" s="276"/>
      <c r="D59" s="277"/>
      <c r="E59" s="277"/>
      <c r="F59" s="277"/>
    </row>
    <row r="60" spans="1:6" ht="12.75">
      <c r="A60" s="278"/>
      <c r="B60" s="278"/>
      <c r="C60" s="278"/>
      <c r="D60" s="278"/>
      <c r="E60" s="278"/>
      <c r="F60" s="278"/>
    </row>
    <row r="61" spans="1:6" ht="12.75">
      <c r="A61" s="278"/>
      <c r="B61" s="278"/>
      <c r="C61" s="278"/>
      <c r="D61" s="278"/>
      <c r="E61" s="278"/>
      <c r="F61" s="278"/>
    </row>
    <row r="62" spans="1:6" ht="12.75">
      <c r="A62" s="278"/>
      <c r="B62" s="278"/>
      <c r="C62" s="278"/>
      <c r="D62" s="278"/>
      <c r="E62" s="278"/>
      <c r="F62" s="278"/>
    </row>
    <row r="63" spans="1:6" ht="17.25" customHeight="1">
      <c r="A63" s="278"/>
      <c r="B63" s="278"/>
      <c r="C63" s="278"/>
      <c r="D63" s="278"/>
      <c r="E63" s="278"/>
      <c r="F63" s="278"/>
    </row>
    <row r="64" spans="1:6" ht="14.25" customHeight="1">
      <c r="A64" s="278"/>
      <c r="B64" s="281" t="s">
        <v>217</v>
      </c>
      <c r="C64" s="279"/>
      <c r="D64" s="279"/>
      <c r="E64" s="280"/>
      <c r="F64" s="279"/>
    </row>
    <row r="65" spans="1:6" ht="15" customHeight="1">
      <c r="A65" s="278"/>
      <c r="B65" s="282" t="s">
        <v>218</v>
      </c>
      <c r="C65" s="280"/>
      <c r="D65" s="279"/>
      <c r="E65" s="283"/>
      <c r="F65" s="283"/>
    </row>
    <row r="66" spans="1:6" ht="12.75" customHeight="1">
      <c r="A66" s="278"/>
      <c r="B66" s="282" t="s">
        <v>219</v>
      </c>
      <c r="C66" s="280"/>
      <c r="D66" s="280"/>
      <c r="E66" s="770" t="s">
        <v>223</v>
      </c>
      <c r="F66" s="770"/>
    </row>
    <row r="67" spans="1:6" ht="12.75">
      <c r="A67" s="253"/>
      <c r="B67" s="253"/>
      <c r="C67" s="253"/>
      <c r="D67" s="253"/>
      <c r="E67" s="253"/>
      <c r="F67" s="253"/>
    </row>
    <row r="68" spans="1:6" ht="12.75">
      <c r="A68" s="253"/>
      <c r="B68" s="253"/>
      <c r="C68" s="253"/>
      <c r="D68" s="253"/>
      <c r="E68" s="253"/>
      <c r="F68" s="253"/>
    </row>
  </sheetData>
  <mergeCells count="2">
    <mergeCell ref="A4:F4"/>
    <mergeCell ref="E66:F66"/>
  </mergeCells>
  <printOptions/>
  <pageMargins left="0.75" right="0.18" top="0.59" bottom="0.89" header="0.5" footer="0.5"/>
  <pageSetup horizontalDpi="600" verticalDpi="600" orientation="portrait" paperSize="9" r:id="rId1"/>
  <ignoredErrors>
    <ignoredError sqref="B46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3:F63"/>
  <sheetViews>
    <sheetView workbookViewId="0" topLeftCell="A8">
      <selection activeCell="A1" sqref="A1:E25"/>
    </sheetView>
  </sheetViews>
  <sheetFormatPr defaultColWidth="9.00390625" defaultRowHeight="12.75"/>
  <cols>
    <col min="2" max="2" width="39.00390625" style="0" customWidth="1"/>
    <col min="3" max="3" width="21.625" style="0" customWidth="1"/>
    <col min="4" max="4" width="17.125" style="0" customWidth="1"/>
    <col min="5" max="5" width="16.375" style="0" customWidth="1"/>
    <col min="6" max="6" width="12.875" style="0" customWidth="1"/>
  </cols>
  <sheetData>
    <row r="2" ht="13.5" thickBot="1"/>
    <row r="3" spans="1:6" ht="26.25" thickBot="1">
      <c r="A3" s="210"/>
      <c r="B3" s="145"/>
      <c r="C3" s="211" t="s">
        <v>211</v>
      </c>
      <c r="D3" s="211" t="s">
        <v>214</v>
      </c>
      <c r="E3" s="211" t="s">
        <v>465</v>
      </c>
      <c r="F3" s="212" t="s">
        <v>209</v>
      </c>
    </row>
    <row r="4" spans="1:6" ht="13.5" thickBot="1">
      <c r="A4" s="764" t="s">
        <v>210</v>
      </c>
      <c r="B4" s="741"/>
      <c r="C4" s="771"/>
      <c r="D4" s="136"/>
      <c r="E4" s="136"/>
      <c r="F4" s="137"/>
    </row>
    <row r="5" spans="1:6" ht="19.5" customHeight="1" thickBot="1">
      <c r="A5" s="138" t="s">
        <v>111</v>
      </c>
      <c r="B5" s="146" t="s">
        <v>539</v>
      </c>
      <c r="C5" s="147">
        <f>C6+C7+C8+C9+C10+C11</f>
        <v>31675.5</v>
      </c>
      <c r="D5" s="148">
        <f>D6+D7+D8+D9+D10+D11</f>
        <v>27225</v>
      </c>
      <c r="E5" s="147">
        <f>D5/C5*100</f>
        <v>85.94970876544964</v>
      </c>
      <c r="F5" s="149">
        <f>D5-C5</f>
        <v>-4450.5</v>
      </c>
    </row>
    <row r="6" spans="1:6" ht="19.5" customHeight="1">
      <c r="A6" s="139" t="s">
        <v>185</v>
      </c>
      <c r="B6" s="150" t="s">
        <v>186</v>
      </c>
      <c r="C6" s="151">
        <v>468.7</v>
      </c>
      <c r="D6" s="152">
        <v>481</v>
      </c>
      <c r="E6" s="217">
        <f aca="true" t="shared" si="0" ref="E6:E44">D6/C6*100</f>
        <v>102.6242799231918</v>
      </c>
      <c r="F6" s="218">
        <f aca="true" t="shared" si="1" ref="F6:F44">D6-C6</f>
        <v>12.300000000000011</v>
      </c>
    </row>
    <row r="7" spans="1:6" ht="39.75" customHeight="1">
      <c r="A7" s="140" t="s">
        <v>112</v>
      </c>
      <c r="B7" s="150" t="s">
        <v>541</v>
      </c>
      <c r="C7" s="151">
        <v>472.3</v>
      </c>
      <c r="D7" s="152">
        <v>455</v>
      </c>
      <c r="E7" s="173">
        <f t="shared" si="0"/>
        <v>96.33707389371162</v>
      </c>
      <c r="F7" s="219">
        <f t="shared" si="1"/>
        <v>-17.30000000000001</v>
      </c>
    </row>
    <row r="8" spans="1:6" ht="18" customHeight="1">
      <c r="A8" s="141" t="s">
        <v>113</v>
      </c>
      <c r="B8" s="150" t="s">
        <v>542</v>
      </c>
      <c r="C8" s="151">
        <v>27372.4</v>
      </c>
      <c r="D8" s="152">
        <v>25367</v>
      </c>
      <c r="E8" s="173">
        <f t="shared" si="0"/>
        <v>92.67364206280779</v>
      </c>
      <c r="F8" s="219">
        <f t="shared" si="1"/>
        <v>-2005.4000000000015</v>
      </c>
    </row>
    <row r="9" spans="1:6" ht="17.25" customHeight="1">
      <c r="A9" s="140" t="s">
        <v>114</v>
      </c>
      <c r="B9" s="150" t="s">
        <v>543</v>
      </c>
      <c r="C9" s="151">
        <v>119.6</v>
      </c>
      <c r="D9" s="152">
        <v>84</v>
      </c>
      <c r="E9" s="151">
        <f t="shared" si="0"/>
        <v>70.2341137123746</v>
      </c>
      <c r="F9" s="220">
        <f t="shared" si="1"/>
        <v>-35.599999999999994</v>
      </c>
    </row>
    <row r="10" spans="1:6" ht="15" customHeight="1">
      <c r="A10" s="141" t="s">
        <v>115</v>
      </c>
      <c r="B10" s="150" t="s">
        <v>109</v>
      </c>
      <c r="C10" s="151">
        <v>0</v>
      </c>
      <c r="D10" s="152"/>
      <c r="E10" s="173"/>
      <c r="F10" s="219">
        <f t="shared" si="1"/>
        <v>0</v>
      </c>
    </row>
    <row r="11" spans="1:6" ht="19.5" customHeight="1" thickBot="1">
      <c r="A11" s="142" t="s">
        <v>187</v>
      </c>
      <c r="B11" s="153" t="s">
        <v>188</v>
      </c>
      <c r="C11" s="154">
        <v>3242.5</v>
      </c>
      <c r="D11" s="155">
        <v>838</v>
      </c>
      <c r="E11" s="202">
        <f t="shared" si="0"/>
        <v>25.84425597532768</v>
      </c>
      <c r="F11" s="216">
        <f t="shared" si="1"/>
        <v>-2404.5</v>
      </c>
    </row>
    <row r="12" spans="1:6" ht="30.75" customHeight="1" thickBot="1">
      <c r="A12" s="138" t="s">
        <v>119</v>
      </c>
      <c r="B12" s="146" t="s">
        <v>540</v>
      </c>
      <c r="C12" s="147">
        <f>C13+C14</f>
        <v>1654.1000000000001</v>
      </c>
      <c r="D12" s="148">
        <f>D13+D14</f>
        <v>1419</v>
      </c>
      <c r="E12" s="147">
        <f t="shared" si="0"/>
        <v>85.78683271869897</v>
      </c>
      <c r="F12" s="149">
        <f t="shared" si="1"/>
        <v>-235.10000000000014</v>
      </c>
    </row>
    <row r="13" spans="1:6" ht="14.25" customHeight="1">
      <c r="A13" s="139" t="s">
        <v>120</v>
      </c>
      <c r="B13" s="150" t="s">
        <v>544</v>
      </c>
      <c r="C13" s="151">
        <v>1176.4</v>
      </c>
      <c r="D13" s="152">
        <v>822</v>
      </c>
      <c r="E13" s="217">
        <f t="shared" si="0"/>
        <v>69.87419245154709</v>
      </c>
      <c r="F13" s="218">
        <f t="shared" si="1"/>
        <v>-354.4000000000001</v>
      </c>
    </row>
    <row r="14" spans="1:6" ht="18" customHeight="1" thickBot="1">
      <c r="A14" s="140" t="s">
        <v>189</v>
      </c>
      <c r="B14" s="156" t="s">
        <v>190</v>
      </c>
      <c r="C14" s="157">
        <v>477.7</v>
      </c>
      <c r="D14" s="158">
        <v>597</v>
      </c>
      <c r="E14" s="202">
        <f t="shared" si="0"/>
        <v>124.97383294954993</v>
      </c>
      <c r="F14" s="216">
        <f t="shared" si="1"/>
        <v>119.30000000000001</v>
      </c>
    </row>
    <row r="15" spans="1:6" ht="16.5" customHeight="1" thickBot="1">
      <c r="A15" s="138" t="s">
        <v>121</v>
      </c>
      <c r="B15" s="146" t="s">
        <v>158</v>
      </c>
      <c r="C15" s="147">
        <f>C16+C17+C18</f>
        <v>364598.4</v>
      </c>
      <c r="D15" s="148">
        <f>D16+D17+D18</f>
        <v>359576</v>
      </c>
      <c r="E15" s="147">
        <f t="shared" si="0"/>
        <v>98.62248435538937</v>
      </c>
      <c r="F15" s="149">
        <f t="shared" si="1"/>
        <v>-5022.400000000023</v>
      </c>
    </row>
    <row r="16" spans="1:6" ht="13.5" customHeight="1">
      <c r="A16" s="139" t="s">
        <v>191</v>
      </c>
      <c r="B16" s="159" t="s">
        <v>192</v>
      </c>
      <c r="C16" s="160">
        <v>8440</v>
      </c>
      <c r="D16" s="161">
        <v>8056</v>
      </c>
      <c r="E16" s="217">
        <f t="shared" si="0"/>
        <v>95.45023696682465</v>
      </c>
      <c r="F16" s="218">
        <f t="shared" si="1"/>
        <v>-384</v>
      </c>
    </row>
    <row r="17" spans="1:6" ht="12.75">
      <c r="A17" s="139" t="s">
        <v>122</v>
      </c>
      <c r="B17" s="163" t="s">
        <v>100</v>
      </c>
      <c r="C17" s="164">
        <v>2203.4</v>
      </c>
      <c r="D17" s="165">
        <v>1910</v>
      </c>
      <c r="E17" s="173">
        <f t="shared" si="0"/>
        <v>86.68421530362167</v>
      </c>
      <c r="F17" s="219">
        <f t="shared" si="1"/>
        <v>-293.4000000000001</v>
      </c>
    </row>
    <row r="18" spans="1:6" ht="13.5" thickBot="1">
      <c r="A18" s="142" t="s">
        <v>123</v>
      </c>
      <c r="B18" s="167" t="s">
        <v>101</v>
      </c>
      <c r="C18" s="168">
        <v>353955</v>
      </c>
      <c r="D18" s="169">
        <v>349610</v>
      </c>
      <c r="E18" s="202">
        <f t="shared" si="0"/>
        <v>98.77244282465286</v>
      </c>
      <c r="F18" s="216">
        <f t="shared" si="1"/>
        <v>-4345</v>
      </c>
    </row>
    <row r="19" spans="1:6" ht="19.5" customHeight="1" thickBot="1">
      <c r="A19" s="138" t="s">
        <v>124</v>
      </c>
      <c r="B19" s="146" t="s">
        <v>456</v>
      </c>
      <c r="C19" s="147">
        <f>C20+C21+C22</f>
        <v>69915.7</v>
      </c>
      <c r="D19" s="148">
        <f>D20+D21+D22</f>
        <v>51322</v>
      </c>
      <c r="E19" s="147">
        <f t="shared" si="0"/>
        <v>73.40554410525819</v>
      </c>
      <c r="F19" s="149">
        <f t="shared" si="1"/>
        <v>-18593.699999999997</v>
      </c>
    </row>
    <row r="20" spans="1:6" ht="15" customHeight="1">
      <c r="A20" s="139" t="s">
        <v>125</v>
      </c>
      <c r="B20" s="150" t="s">
        <v>545</v>
      </c>
      <c r="C20" s="151">
        <v>1500</v>
      </c>
      <c r="D20" s="152">
        <v>892</v>
      </c>
      <c r="E20" s="217">
        <f t="shared" si="0"/>
        <v>59.46666666666667</v>
      </c>
      <c r="F20" s="218">
        <f t="shared" si="1"/>
        <v>-608</v>
      </c>
    </row>
    <row r="21" spans="1:6" ht="17.25" customHeight="1">
      <c r="A21" s="140" t="s">
        <v>126</v>
      </c>
      <c r="B21" s="172" t="s">
        <v>546</v>
      </c>
      <c r="C21" s="173">
        <v>30585.3</v>
      </c>
      <c r="D21" s="174">
        <v>27395</v>
      </c>
      <c r="E21" s="173">
        <f t="shared" si="0"/>
        <v>89.56917211863215</v>
      </c>
      <c r="F21" s="219">
        <f t="shared" si="1"/>
        <v>-3190.2999999999993</v>
      </c>
    </row>
    <row r="22" spans="1:6" ht="27" customHeight="1" thickBot="1">
      <c r="A22" s="142" t="s">
        <v>127</v>
      </c>
      <c r="B22" s="156" t="s">
        <v>91</v>
      </c>
      <c r="C22" s="157">
        <v>37830.4</v>
      </c>
      <c r="D22" s="158">
        <v>23035</v>
      </c>
      <c r="E22" s="202">
        <f t="shared" si="0"/>
        <v>60.89018355608188</v>
      </c>
      <c r="F22" s="216">
        <f t="shared" si="1"/>
        <v>-14795.400000000001</v>
      </c>
    </row>
    <row r="23" spans="1:6" ht="16.5" customHeight="1" thickBot="1">
      <c r="A23" s="138" t="s">
        <v>128</v>
      </c>
      <c r="B23" s="175" t="s">
        <v>503</v>
      </c>
      <c r="C23" s="147">
        <f>C24</f>
        <v>45.3</v>
      </c>
      <c r="D23" s="148">
        <f>D24</f>
        <v>19</v>
      </c>
      <c r="E23" s="176">
        <f t="shared" si="0"/>
        <v>41.94260485651215</v>
      </c>
      <c r="F23" s="215">
        <f t="shared" si="1"/>
        <v>-26.299999999999997</v>
      </c>
    </row>
    <row r="24" spans="1:6" ht="22.5" customHeight="1" thickBot="1">
      <c r="A24" s="140" t="s">
        <v>129</v>
      </c>
      <c r="B24" s="177" t="s">
        <v>110</v>
      </c>
      <c r="C24" s="154">
        <v>45.3</v>
      </c>
      <c r="D24" s="155">
        <v>19</v>
      </c>
      <c r="E24" s="176">
        <f t="shared" si="0"/>
        <v>41.94260485651215</v>
      </c>
      <c r="F24" s="215">
        <f t="shared" si="1"/>
        <v>-26.299999999999997</v>
      </c>
    </row>
    <row r="25" spans="1:6" ht="18" customHeight="1" thickBot="1">
      <c r="A25" s="138" t="s">
        <v>130</v>
      </c>
      <c r="B25" s="175" t="s">
        <v>457</v>
      </c>
      <c r="C25" s="147">
        <f>C26+C27+C28+C29+C30</f>
        <v>142332.6</v>
      </c>
      <c r="D25" s="148">
        <f>D26+D27+D28+D29+D30</f>
        <v>116020</v>
      </c>
      <c r="E25" s="147">
        <f t="shared" si="0"/>
        <v>81.51330053691143</v>
      </c>
      <c r="F25" s="149">
        <f t="shared" si="1"/>
        <v>-26312.600000000006</v>
      </c>
    </row>
    <row r="26" spans="1:6" ht="21.75" customHeight="1">
      <c r="A26" s="139" t="s">
        <v>131</v>
      </c>
      <c r="B26" s="178" t="s">
        <v>92</v>
      </c>
      <c r="C26" s="151">
        <v>19282.2</v>
      </c>
      <c r="D26" s="152">
        <v>17661</v>
      </c>
      <c r="E26" s="217">
        <f t="shared" si="0"/>
        <v>91.59224569810497</v>
      </c>
      <c r="F26" s="218">
        <f t="shared" si="1"/>
        <v>-1621.2000000000007</v>
      </c>
    </row>
    <row r="27" spans="1:6" ht="12.75">
      <c r="A27" s="140" t="s">
        <v>132</v>
      </c>
      <c r="B27" s="179" t="s">
        <v>93</v>
      </c>
      <c r="C27" s="180">
        <v>117751.6</v>
      </c>
      <c r="D27" s="181">
        <v>93491</v>
      </c>
      <c r="E27" s="173">
        <f t="shared" si="0"/>
        <v>79.3967980052925</v>
      </c>
      <c r="F27" s="219">
        <f t="shared" si="1"/>
        <v>-24260.600000000006</v>
      </c>
    </row>
    <row r="28" spans="1:6" ht="20.25" customHeight="1">
      <c r="A28" s="141" t="s">
        <v>133</v>
      </c>
      <c r="B28" s="163" t="s">
        <v>94</v>
      </c>
      <c r="C28" s="164">
        <v>285.3</v>
      </c>
      <c r="D28" s="165">
        <v>236</v>
      </c>
      <c r="E28" s="173">
        <f t="shared" si="0"/>
        <v>82.71994391868208</v>
      </c>
      <c r="F28" s="219">
        <f t="shared" si="1"/>
        <v>-49.30000000000001</v>
      </c>
    </row>
    <row r="29" spans="1:6" ht="20.25" customHeight="1">
      <c r="A29" s="140" t="s">
        <v>134</v>
      </c>
      <c r="B29" s="163" t="s">
        <v>95</v>
      </c>
      <c r="C29" s="164">
        <v>1010</v>
      </c>
      <c r="D29" s="165">
        <v>878</v>
      </c>
      <c r="E29" s="173">
        <f t="shared" si="0"/>
        <v>86.93069306930693</v>
      </c>
      <c r="F29" s="219">
        <f t="shared" si="1"/>
        <v>-132</v>
      </c>
    </row>
    <row r="30" spans="1:6" ht="19.5" customHeight="1" thickBot="1">
      <c r="A30" s="142" t="s">
        <v>135</v>
      </c>
      <c r="B30" s="182" t="s">
        <v>107</v>
      </c>
      <c r="C30" s="183">
        <v>4003.5</v>
      </c>
      <c r="D30" s="184">
        <v>3754</v>
      </c>
      <c r="E30" s="202">
        <f t="shared" si="0"/>
        <v>93.76795304108904</v>
      </c>
      <c r="F30" s="216">
        <f t="shared" si="1"/>
        <v>-249.5</v>
      </c>
    </row>
    <row r="31" spans="1:6" ht="21" customHeight="1" thickBot="1">
      <c r="A31" s="138" t="s">
        <v>136</v>
      </c>
      <c r="B31" s="186" t="s">
        <v>467</v>
      </c>
      <c r="C31" s="187">
        <f>C32+C33+C34</f>
        <v>19270.499999999996</v>
      </c>
      <c r="D31" s="188">
        <f>D32+D33+D34</f>
        <v>15919</v>
      </c>
      <c r="E31" s="147">
        <f t="shared" si="0"/>
        <v>82.60813160011418</v>
      </c>
      <c r="F31" s="149">
        <f t="shared" si="1"/>
        <v>-3351.4999999999964</v>
      </c>
    </row>
    <row r="32" spans="1:6" ht="12.75">
      <c r="A32" s="139" t="s">
        <v>137</v>
      </c>
      <c r="B32" s="159" t="s">
        <v>106</v>
      </c>
      <c r="C32" s="160">
        <v>17948.6</v>
      </c>
      <c r="D32" s="161">
        <v>14776</v>
      </c>
      <c r="E32" s="217">
        <f t="shared" si="0"/>
        <v>82.32396955751425</v>
      </c>
      <c r="F32" s="218">
        <f t="shared" si="1"/>
        <v>-3172.5999999999985</v>
      </c>
    </row>
    <row r="33" spans="1:6" ht="19.5" customHeight="1">
      <c r="A33" s="140" t="s">
        <v>138</v>
      </c>
      <c r="B33" s="190" t="s">
        <v>96</v>
      </c>
      <c r="C33" s="180">
        <v>1085.6</v>
      </c>
      <c r="D33" s="181">
        <v>907</v>
      </c>
      <c r="E33" s="173">
        <f t="shared" si="0"/>
        <v>83.54826823876198</v>
      </c>
      <c r="F33" s="219">
        <f t="shared" si="1"/>
        <v>-178.5999999999999</v>
      </c>
    </row>
    <row r="34" spans="1:6" ht="20.25" customHeight="1" thickBot="1">
      <c r="A34" s="142" t="s">
        <v>139</v>
      </c>
      <c r="B34" s="182" t="s">
        <v>97</v>
      </c>
      <c r="C34" s="183">
        <v>236.3</v>
      </c>
      <c r="D34" s="184">
        <v>236</v>
      </c>
      <c r="E34" s="202">
        <f t="shared" si="0"/>
        <v>99.87304274227677</v>
      </c>
      <c r="F34" s="216">
        <f t="shared" si="1"/>
        <v>-0.30000000000001137</v>
      </c>
    </row>
    <row r="35" spans="1:6" ht="13.5" thickBot="1">
      <c r="A35" s="138" t="s">
        <v>169</v>
      </c>
      <c r="B35" s="191" t="s">
        <v>152</v>
      </c>
      <c r="C35" s="192">
        <f>C36+C37</f>
        <v>25819.199999999997</v>
      </c>
      <c r="D35" s="193">
        <f>D36+D37</f>
        <v>23922</v>
      </c>
      <c r="E35" s="147">
        <f t="shared" si="0"/>
        <v>92.65197992191858</v>
      </c>
      <c r="F35" s="149">
        <f t="shared" si="1"/>
        <v>-1897.199999999997</v>
      </c>
    </row>
    <row r="36" spans="1:6" ht="21" customHeight="1">
      <c r="A36" s="139" t="s">
        <v>140</v>
      </c>
      <c r="B36" s="159" t="s">
        <v>98</v>
      </c>
      <c r="C36" s="160">
        <v>24736.1</v>
      </c>
      <c r="D36" s="161">
        <v>23046</v>
      </c>
      <c r="E36" s="217">
        <f t="shared" si="0"/>
        <v>93.1674758753401</v>
      </c>
      <c r="F36" s="218">
        <f t="shared" si="1"/>
        <v>-1690.0999999999985</v>
      </c>
    </row>
    <row r="37" spans="1:6" ht="23.25" customHeight="1" thickBot="1">
      <c r="A37" s="140" t="s">
        <v>141</v>
      </c>
      <c r="B37" s="182" t="s">
        <v>99</v>
      </c>
      <c r="C37" s="183">
        <v>1083.1</v>
      </c>
      <c r="D37" s="184">
        <v>876</v>
      </c>
      <c r="E37" s="202">
        <f t="shared" si="0"/>
        <v>80.87895854491738</v>
      </c>
      <c r="F37" s="216">
        <f t="shared" si="1"/>
        <v>-207.0999999999999</v>
      </c>
    </row>
    <row r="38" spans="1:6" ht="22.5" customHeight="1" thickBot="1">
      <c r="A38" s="138" t="s">
        <v>142</v>
      </c>
      <c r="B38" s="186" t="s">
        <v>458</v>
      </c>
      <c r="C38" s="187">
        <f>C39+C40+C41+C42+C43</f>
        <v>28175.5</v>
      </c>
      <c r="D38" s="188">
        <f>D39+D40+D41+D42+D43</f>
        <v>27375</v>
      </c>
      <c r="E38" s="147">
        <f t="shared" si="0"/>
        <v>97.15887916807155</v>
      </c>
      <c r="F38" s="149">
        <f t="shared" si="1"/>
        <v>-800.5</v>
      </c>
    </row>
    <row r="39" spans="1:6" ht="19.5" customHeight="1">
      <c r="A39" s="140" t="s">
        <v>143</v>
      </c>
      <c r="B39" s="159" t="s">
        <v>102</v>
      </c>
      <c r="C39" s="160">
        <v>623.7</v>
      </c>
      <c r="D39" s="161">
        <v>645</v>
      </c>
      <c r="E39" s="217">
        <f t="shared" si="0"/>
        <v>103.4151034151034</v>
      </c>
      <c r="F39" s="218">
        <f t="shared" si="1"/>
        <v>21.299999999999955</v>
      </c>
    </row>
    <row r="40" spans="1:6" ht="12.75">
      <c r="A40" s="141" t="s">
        <v>144</v>
      </c>
      <c r="B40" s="179" t="s">
        <v>103</v>
      </c>
      <c r="C40" s="180">
        <v>7062.1</v>
      </c>
      <c r="D40" s="181">
        <v>6645</v>
      </c>
      <c r="E40" s="173">
        <f t="shared" si="0"/>
        <v>94.09382478299655</v>
      </c>
      <c r="F40" s="219">
        <f t="shared" si="1"/>
        <v>-417.10000000000036</v>
      </c>
    </row>
    <row r="41" spans="1:6" ht="23.25" customHeight="1">
      <c r="A41" s="140" t="s">
        <v>118</v>
      </c>
      <c r="B41" s="163" t="s">
        <v>153</v>
      </c>
      <c r="C41" s="164">
        <v>12359.9</v>
      </c>
      <c r="D41" s="165">
        <v>11962</v>
      </c>
      <c r="E41" s="151">
        <f t="shared" si="0"/>
        <v>96.78071829060106</v>
      </c>
      <c r="F41" s="220">
        <f t="shared" si="1"/>
        <v>-397.89999999999964</v>
      </c>
    </row>
    <row r="42" spans="1:6" ht="25.5" customHeight="1">
      <c r="A42" s="141" t="s">
        <v>117</v>
      </c>
      <c r="B42" s="194" t="s">
        <v>108</v>
      </c>
      <c r="C42" s="173">
        <v>1887.8</v>
      </c>
      <c r="D42" s="174">
        <v>1806</v>
      </c>
      <c r="E42" s="151">
        <f t="shared" si="0"/>
        <v>95.6669138679945</v>
      </c>
      <c r="F42" s="220">
        <f t="shared" si="1"/>
        <v>-81.79999999999995</v>
      </c>
    </row>
    <row r="43" spans="1:6" ht="21.75" customHeight="1" thickBot="1">
      <c r="A43" s="142" t="s">
        <v>116</v>
      </c>
      <c r="B43" s="195" t="s">
        <v>104</v>
      </c>
      <c r="C43" s="157">
        <v>6242</v>
      </c>
      <c r="D43" s="158">
        <v>6317</v>
      </c>
      <c r="E43" s="202">
        <f t="shared" si="0"/>
        <v>101.20153796859981</v>
      </c>
      <c r="F43" s="216">
        <f t="shared" si="1"/>
        <v>75</v>
      </c>
    </row>
    <row r="44" spans="1:6" ht="18.75" customHeight="1" thickBot="1">
      <c r="A44" s="138" t="s">
        <v>196</v>
      </c>
      <c r="B44" s="175" t="s">
        <v>105</v>
      </c>
      <c r="C44" s="147">
        <f>C5+C12+C15+C19+C23+C25+C31+C35+C38</f>
        <v>683486.7999999999</v>
      </c>
      <c r="D44" s="148">
        <f>D5+D12+D15+D19+D23+D25+D31+D35+D38</f>
        <v>622797</v>
      </c>
      <c r="E44" s="147">
        <f t="shared" si="0"/>
        <v>91.12056004592921</v>
      </c>
      <c r="F44" s="149">
        <f t="shared" si="1"/>
        <v>-60689.79999999993</v>
      </c>
    </row>
    <row r="45" spans="1:6" ht="21.75" customHeight="1" thickBot="1">
      <c r="A45" s="143" t="s">
        <v>197</v>
      </c>
      <c r="B45" s="196" t="s">
        <v>193</v>
      </c>
      <c r="C45" s="197">
        <v>85234.2</v>
      </c>
      <c r="D45" s="198">
        <v>-408754</v>
      </c>
      <c r="E45" s="147"/>
      <c r="F45" s="149"/>
    </row>
    <row r="46" spans="1:6" ht="46.5" customHeight="1" thickBot="1">
      <c r="A46" s="143"/>
      <c r="B46" s="199" t="s">
        <v>198</v>
      </c>
      <c r="C46" s="197"/>
      <c r="D46" s="198"/>
      <c r="E46" s="147"/>
      <c r="F46" s="149"/>
    </row>
    <row r="47" spans="1:6" ht="42.75" customHeight="1" thickBot="1">
      <c r="A47" s="143"/>
      <c r="B47" s="199" t="s">
        <v>205</v>
      </c>
      <c r="C47" s="197">
        <v>-3360</v>
      </c>
      <c r="D47" s="198">
        <v>-3360</v>
      </c>
      <c r="E47" s="147"/>
      <c r="F47" s="149"/>
    </row>
    <row r="48" spans="1:6" ht="33.75" customHeight="1" thickBot="1">
      <c r="A48" s="143"/>
      <c r="B48" s="200" t="s">
        <v>199</v>
      </c>
      <c r="C48" s="202">
        <v>555</v>
      </c>
      <c r="D48" s="201">
        <v>555</v>
      </c>
      <c r="E48" s="147"/>
      <c r="F48" s="149"/>
    </row>
    <row r="49" spans="1:6" ht="37.5" customHeight="1" thickBot="1">
      <c r="A49" s="143"/>
      <c r="B49" s="200" t="s">
        <v>200</v>
      </c>
      <c r="C49" s="202">
        <v>3915</v>
      </c>
      <c r="D49" s="201">
        <v>3915</v>
      </c>
      <c r="E49" s="147"/>
      <c r="F49" s="149"/>
    </row>
    <row r="50" spans="1:6" ht="38.25" customHeight="1" thickBot="1">
      <c r="A50" s="143"/>
      <c r="B50" s="199" t="s">
        <v>201</v>
      </c>
      <c r="C50" s="197">
        <v>700</v>
      </c>
      <c r="D50" s="198">
        <v>2612</v>
      </c>
      <c r="E50" s="147"/>
      <c r="F50" s="149"/>
    </row>
    <row r="51" spans="1:6" ht="36.75" customHeight="1" thickBot="1">
      <c r="A51" s="143"/>
      <c r="B51" s="199" t="s">
        <v>206</v>
      </c>
      <c r="C51" s="197">
        <v>-82574.2</v>
      </c>
      <c r="D51" s="198">
        <v>409502</v>
      </c>
      <c r="E51" s="147"/>
      <c r="F51" s="149"/>
    </row>
    <row r="52" spans="1:6" ht="24.75" customHeight="1" thickBot="1">
      <c r="A52" s="143"/>
      <c r="B52" s="200" t="s">
        <v>171</v>
      </c>
      <c r="C52" s="202">
        <v>769976</v>
      </c>
      <c r="D52" s="201">
        <v>217210</v>
      </c>
      <c r="E52" s="147"/>
      <c r="F52" s="149"/>
    </row>
    <row r="53" spans="1:6" ht="24.75" customHeight="1" thickBot="1">
      <c r="A53" s="143"/>
      <c r="B53" s="200" t="s">
        <v>202</v>
      </c>
      <c r="C53" s="202">
        <v>687401.8</v>
      </c>
      <c r="D53" s="201">
        <v>626712</v>
      </c>
      <c r="E53" s="147"/>
      <c r="F53" s="149"/>
    </row>
    <row r="54" spans="1:6" ht="39.75" customHeight="1" thickBot="1">
      <c r="A54" s="143"/>
      <c r="B54" s="200" t="s">
        <v>203</v>
      </c>
      <c r="C54" s="202">
        <v>-85234.2</v>
      </c>
      <c r="D54" s="201">
        <v>408754</v>
      </c>
      <c r="E54" s="147"/>
      <c r="F54" s="149"/>
    </row>
    <row r="55" spans="1:6" ht="24.75" customHeight="1" thickBot="1">
      <c r="A55" s="143"/>
      <c r="B55" s="199" t="s">
        <v>204</v>
      </c>
      <c r="C55" s="203">
        <v>-85234.2</v>
      </c>
      <c r="D55" s="198">
        <v>408754</v>
      </c>
      <c r="E55" s="147"/>
      <c r="F55" s="149"/>
    </row>
    <row r="56" spans="1:6" ht="12.75">
      <c r="A56" s="213"/>
      <c r="B56" s="204"/>
      <c r="C56" s="214"/>
      <c r="D56" s="205"/>
      <c r="E56" s="205"/>
      <c r="F56" s="205"/>
    </row>
    <row r="57" spans="1:6" ht="12.75">
      <c r="A57" s="144"/>
      <c r="B57" s="144"/>
      <c r="C57" s="144"/>
      <c r="D57" s="144"/>
      <c r="E57" s="144"/>
      <c r="F57" s="144"/>
    </row>
    <row r="58" spans="1:6" ht="12.75">
      <c r="A58" s="144"/>
      <c r="B58" s="144"/>
      <c r="C58" s="144"/>
      <c r="D58" s="144"/>
      <c r="E58" s="144"/>
      <c r="F58" s="144"/>
    </row>
    <row r="59" spans="1:6" ht="12.75">
      <c r="A59" s="144"/>
      <c r="B59" s="144"/>
      <c r="C59" s="144"/>
      <c r="D59" s="144"/>
      <c r="E59" s="144"/>
      <c r="F59" s="144"/>
    </row>
    <row r="60" spans="1:6" ht="12.75">
      <c r="A60" s="144"/>
      <c r="B60" s="144"/>
      <c r="C60" s="144"/>
      <c r="D60" s="144"/>
      <c r="E60" s="144"/>
      <c r="F60" s="144"/>
    </row>
    <row r="61" spans="1:6" ht="12.75">
      <c r="A61" s="144"/>
      <c r="B61" s="206" t="s">
        <v>149</v>
      </c>
      <c r="C61" s="207"/>
      <c r="D61" s="208"/>
      <c r="E61" s="135"/>
      <c r="F61" s="208"/>
    </row>
    <row r="62" spans="1:6" ht="12.75">
      <c r="A62" s="144"/>
      <c r="B62" s="206" t="s">
        <v>492</v>
      </c>
      <c r="C62" s="135"/>
      <c r="D62" s="208"/>
      <c r="E62" s="763" t="s">
        <v>150</v>
      </c>
      <c r="F62" s="763"/>
    </row>
    <row r="63" spans="1:6" ht="12.75">
      <c r="A63" s="144"/>
      <c r="B63" s="206" t="s">
        <v>506</v>
      </c>
      <c r="C63" s="135"/>
      <c r="D63" s="135"/>
      <c r="E63" s="135"/>
      <c r="F63" s="135"/>
    </row>
  </sheetData>
  <mergeCells count="2">
    <mergeCell ref="A4:C4"/>
    <mergeCell ref="E62:F62"/>
  </mergeCells>
  <printOptions/>
  <pageMargins left="0" right="0" top="0.1968503937007874" bottom="0.1968503937007874" header="0.5118110236220472" footer="0.5118110236220472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F70"/>
  <sheetViews>
    <sheetView workbookViewId="0" topLeftCell="A31">
      <selection activeCell="A1" sqref="A1:E25"/>
    </sheetView>
  </sheetViews>
  <sheetFormatPr defaultColWidth="9.00390625" defaultRowHeight="12.75"/>
  <cols>
    <col min="1" max="1" width="7.375" style="0" customWidth="1"/>
    <col min="2" max="2" width="45.625" style="0" customWidth="1"/>
    <col min="3" max="3" width="11.25390625" style="0" customWidth="1"/>
    <col min="4" max="4" width="10.00390625" style="0" customWidth="1"/>
    <col min="5" max="5" width="10.875" style="0" customWidth="1"/>
    <col min="6" max="6" width="10.25390625" style="0" customWidth="1"/>
  </cols>
  <sheetData>
    <row r="2" ht="13.5" thickBot="1"/>
    <row r="3" spans="1:6" ht="39" customHeight="1" thickBot="1">
      <c r="A3" s="210"/>
      <c r="B3" s="145"/>
      <c r="C3" s="211" t="s">
        <v>207</v>
      </c>
      <c r="D3" s="211" t="s">
        <v>208</v>
      </c>
      <c r="E3" s="211" t="s">
        <v>465</v>
      </c>
      <c r="F3" s="212" t="s">
        <v>209</v>
      </c>
    </row>
    <row r="4" spans="1:6" ht="24.75" customHeight="1" thickBot="1">
      <c r="A4" s="764" t="s">
        <v>195</v>
      </c>
      <c r="B4" s="741"/>
      <c r="C4" s="771"/>
      <c r="D4" s="136"/>
      <c r="E4" s="136"/>
      <c r="F4" s="137"/>
    </row>
    <row r="5" spans="1:6" s="19" customFormat="1" ht="24" customHeight="1" thickBot="1">
      <c r="A5" s="138" t="s">
        <v>111</v>
      </c>
      <c r="B5" s="146" t="s">
        <v>539</v>
      </c>
      <c r="C5" s="147">
        <f>C6+C7+C8+C9+C10+C11</f>
        <v>28418.6</v>
      </c>
      <c r="D5" s="148">
        <f>D6+D7+D8+D9+D10+D11</f>
        <v>23901</v>
      </c>
      <c r="E5" s="147">
        <f aca="true" t="shared" si="0" ref="E5:E41">D5/C5*100</f>
        <v>84.10336892035498</v>
      </c>
      <c r="F5" s="149">
        <f>D5-C5</f>
        <v>-4517.5999999999985</v>
      </c>
    </row>
    <row r="6" spans="1:6" s="19" customFormat="1" ht="17.25" customHeight="1" thickBot="1">
      <c r="A6" s="139" t="s">
        <v>185</v>
      </c>
      <c r="B6" s="150" t="s">
        <v>186</v>
      </c>
      <c r="C6" s="151">
        <v>401.8</v>
      </c>
      <c r="D6" s="152">
        <v>390</v>
      </c>
      <c r="E6" s="151">
        <f t="shared" si="0"/>
        <v>97.06321553011448</v>
      </c>
      <c r="F6" s="149">
        <f aca="true" t="shared" si="1" ref="F6:F55">D6-C6</f>
        <v>-11.800000000000011</v>
      </c>
    </row>
    <row r="7" spans="1:6" s="70" customFormat="1" ht="24.75" customHeight="1" thickBot="1">
      <c r="A7" s="140" t="s">
        <v>112</v>
      </c>
      <c r="B7" s="150" t="s">
        <v>541</v>
      </c>
      <c r="C7" s="151">
        <v>408.8</v>
      </c>
      <c r="D7" s="152">
        <v>354</v>
      </c>
      <c r="E7" s="151">
        <f>D7/C7*100</f>
        <v>86.59491193737769</v>
      </c>
      <c r="F7" s="149">
        <f t="shared" si="1"/>
        <v>-54.80000000000001</v>
      </c>
    </row>
    <row r="8" spans="1:6" s="70" customFormat="1" ht="17.25" customHeight="1" thickBot="1">
      <c r="A8" s="141" t="s">
        <v>113</v>
      </c>
      <c r="B8" s="150" t="s">
        <v>542</v>
      </c>
      <c r="C8" s="151">
        <v>24473</v>
      </c>
      <c r="D8" s="152">
        <v>22281</v>
      </c>
      <c r="E8" s="151">
        <f t="shared" si="0"/>
        <v>91.04319045478691</v>
      </c>
      <c r="F8" s="149">
        <f t="shared" si="1"/>
        <v>-2192</v>
      </c>
    </row>
    <row r="9" spans="1:6" s="70" customFormat="1" ht="17.25" customHeight="1" thickBot="1">
      <c r="A9" s="140" t="s">
        <v>114</v>
      </c>
      <c r="B9" s="150" t="s">
        <v>543</v>
      </c>
      <c r="C9" s="151">
        <v>102.5</v>
      </c>
      <c r="D9" s="152">
        <v>69</v>
      </c>
      <c r="E9" s="151">
        <f t="shared" si="0"/>
        <v>67.31707317073172</v>
      </c>
      <c r="F9" s="149">
        <f t="shared" si="1"/>
        <v>-33.5</v>
      </c>
    </row>
    <row r="10" spans="1:6" s="70" customFormat="1" ht="17.25" customHeight="1" thickBot="1">
      <c r="A10" s="141" t="s">
        <v>115</v>
      </c>
      <c r="B10" s="150" t="s">
        <v>109</v>
      </c>
      <c r="C10" s="151">
        <v>0</v>
      </c>
      <c r="D10" s="152">
        <v>0</v>
      </c>
      <c r="E10" s="151" t="s">
        <v>517</v>
      </c>
      <c r="F10" s="149">
        <f t="shared" si="1"/>
        <v>0</v>
      </c>
    </row>
    <row r="11" spans="1:6" s="70" customFormat="1" ht="17.25" customHeight="1" thickBot="1">
      <c r="A11" s="142" t="s">
        <v>187</v>
      </c>
      <c r="B11" s="153" t="s">
        <v>188</v>
      </c>
      <c r="C11" s="154">
        <v>3032.5</v>
      </c>
      <c r="D11" s="155">
        <v>807</v>
      </c>
      <c r="E11" s="154">
        <f t="shared" si="0"/>
        <v>26.611706512778238</v>
      </c>
      <c r="F11" s="149">
        <f t="shared" si="1"/>
        <v>-2225.5</v>
      </c>
    </row>
    <row r="12" spans="1:6" s="19" customFormat="1" ht="30.75" customHeight="1" thickBot="1">
      <c r="A12" s="138" t="s">
        <v>119</v>
      </c>
      <c r="B12" s="146" t="s">
        <v>540</v>
      </c>
      <c r="C12" s="147">
        <f>C13+C14</f>
        <v>1394</v>
      </c>
      <c r="D12" s="148">
        <f>D13+D14</f>
        <v>1048</v>
      </c>
      <c r="E12" s="147">
        <f t="shared" si="0"/>
        <v>75.17934002869441</v>
      </c>
      <c r="F12" s="149">
        <f t="shared" si="1"/>
        <v>-346</v>
      </c>
    </row>
    <row r="13" spans="1:6" s="70" customFormat="1" ht="18.75" customHeight="1" thickBot="1">
      <c r="A13" s="139" t="s">
        <v>120</v>
      </c>
      <c r="B13" s="150" t="s">
        <v>544</v>
      </c>
      <c r="C13" s="151">
        <v>1039</v>
      </c>
      <c r="D13" s="152">
        <v>766</v>
      </c>
      <c r="E13" s="151">
        <f t="shared" si="0"/>
        <v>73.7247353224254</v>
      </c>
      <c r="F13" s="149">
        <f t="shared" si="1"/>
        <v>-273</v>
      </c>
    </row>
    <row r="14" spans="1:6" s="70" customFormat="1" ht="21.75" customHeight="1" thickBot="1">
      <c r="A14" s="140" t="s">
        <v>189</v>
      </c>
      <c r="B14" s="156" t="s">
        <v>190</v>
      </c>
      <c r="C14" s="157">
        <v>355</v>
      </c>
      <c r="D14" s="158">
        <v>282</v>
      </c>
      <c r="E14" s="154">
        <f t="shared" si="0"/>
        <v>79.43661971830987</v>
      </c>
      <c r="F14" s="149">
        <f t="shared" si="1"/>
        <v>-73</v>
      </c>
    </row>
    <row r="15" spans="1:6" s="19" customFormat="1" ht="27" customHeight="1" thickBot="1">
      <c r="A15" s="138" t="s">
        <v>121</v>
      </c>
      <c r="B15" s="146" t="s">
        <v>158</v>
      </c>
      <c r="C15" s="147">
        <f>C16+C17+C18</f>
        <v>347721</v>
      </c>
      <c r="D15" s="148">
        <f>D16+D17+D18</f>
        <v>299459</v>
      </c>
      <c r="E15" s="147">
        <f t="shared" si="0"/>
        <v>86.12048165051867</v>
      </c>
      <c r="F15" s="149">
        <f t="shared" si="1"/>
        <v>-48262</v>
      </c>
    </row>
    <row r="16" spans="1:6" s="70" customFormat="1" ht="16.5" customHeight="1" thickBot="1">
      <c r="A16" s="139" t="s">
        <v>191</v>
      </c>
      <c r="B16" s="159" t="s">
        <v>192</v>
      </c>
      <c r="C16" s="160">
        <v>7984.7</v>
      </c>
      <c r="D16" s="161">
        <v>7985</v>
      </c>
      <c r="E16" s="162">
        <f>D16/C16*100</f>
        <v>100.00375718561749</v>
      </c>
      <c r="F16" s="149">
        <f t="shared" si="1"/>
        <v>0.3000000000001819</v>
      </c>
    </row>
    <row r="17" spans="1:6" s="70" customFormat="1" ht="16.5" customHeight="1" thickBot="1">
      <c r="A17" s="139" t="s">
        <v>122</v>
      </c>
      <c r="B17" s="163" t="s">
        <v>100</v>
      </c>
      <c r="C17" s="164">
        <v>1876.3</v>
      </c>
      <c r="D17" s="165">
        <v>1864</v>
      </c>
      <c r="E17" s="166">
        <f>D17/C17*100</f>
        <v>99.34445451153867</v>
      </c>
      <c r="F17" s="149">
        <f t="shared" si="1"/>
        <v>-12.299999999999955</v>
      </c>
    </row>
    <row r="18" spans="1:6" s="70" customFormat="1" ht="13.5" thickBot="1">
      <c r="A18" s="142" t="s">
        <v>123</v>
      </c>
      <c r="B18" s="167" t="s">
        <v>101</v>
      </c>
      <c r="C18" s="168">
        <v>337860</v>
      </c>
      <c r="D18" s="169">
        <v>289610</v>
      </c>
      <c r="E18" s="168">
        <f>D18/C18*100</f>
        <v>85.71893683774344</v>
      </c>
      <c r="F18" s="149">
        <f t="shared" si="1"/>
        <v>-48250</v>
      </c>
    </row>
    <row r="19" spans="1:6" s="19" customFormat="1" ht="24.75" customHeight="1" thickBot="1">
      <c r="A19" s="138" t="s">
        <v>124</v>
      </c>
      <c r="B19" s="146" t="s">
        <v>456</v>
      </c>
      <c r="C19" s="147">
        <f>C20+C21+C22</f>
        <v>59827.100000000006</v>
      </c>
      <c r="D19" s="148">
        <f>D20+D21+D22</f>
        <v>47816</v>
      </c>
      <c r="E19" s="170">
        <f>D19/C19*100</f>
        <v>79.92364664173927</v>
      </c>
      <c r="F19" s="149">
        <f t="shared" si="1"/>
        <v>-12011.100000000006</v>
      </c>
    </row>
    <row r="20" spans="1:6" ht="18.75" customHeight="1" thickBot="1">
      <c r="A20" s="139" t="s">
        <v>125</v>
      </c>
      <c r="B20" s="150" t="s">
        <v>545</v>
      </c>
      <c r="C20" s="151">
        <v>1250</v>
      </c>
      <c r="D20" s="152">
        <v>815</v>
      </c>
      <c r="E20" s="171">
        <f>D20/C20*100</f>
        <v>65.2</v>
      </c>
      <c r="F20" s="149">
        <f t="shared" si="1"/>
        <v>-435</v>
      </c>
    </row>
    <row r="21" spans="1:6" ht="17.25" customHeight="1" thickBot="1">
      <c r="A21" s="140" t="s">
        <v>126</v>
      </c>
      <c r="B21" s="172" t="s">
        <v>546</v>
      </c>
      <c r="C21" s="173">
        <v>26521.7</v>
      </c>
      <c r="D21" s="174">
        <v>23855</v>
      </c>
      <c r="E21" s="173">
        <f t="shared" si="0"/>
        <v>89.94521467326754</v>
      </c>
      <c r="F21" s="149">
        <f t="shared" si="1"/>
        <v>-2666.7000000000007</v>
      </c>
    </row>
    <row r="22" spans="1:6" ht="24" customHeight="1" thickBot="1">
      <c r="A22" s="142" t="s">
        <v>127</v>
      </c>
      <c r="B22" s="156" t="s">
        <v>91</v>
      </c>
      <c r="C22" s="157">
        <v>32055.4</v>
      </c>
      <c r="D22" s="158">
        <v>23146</v>
      </c>
      <c r="E22" s="157">
        <f t="shared" si="0"/>
        <v>72.20624294190682</v>
      </c>
      <c r="F22" s="149">
        <f t="shared" si="1"/>
        <v>-8909.400000000001</v>
      </c>
    </row>
    <row r="23" spans="1:6" s="19" customFormat="1" ht="23.25" customHeight="1" thickBot="1">
      <c r="A23" s="138" t="s">
        <v>128</v>
      </c>
      <c r="B23" s="175" t="s">
        <v>503</v>
      </c>
      <c r="C23" s="147">
        <f>C24</f>
        <v>39</v>
      </c>
      <c r="D23" s="148">
        <f>D24</f>
        <v>16</v>
      </c>
      <c r="E23" s="176">
        <f t="shared" si="0"/>
        <v>41.02564102564102</v>
      </c>
      <c r="F23" s="149">
        <f t="shared" si="1"/>
        <v>-23</v>
      </c>
    </row>
    <row r="24" spans="1:6" s="70" customFormat="1" ht="21" customHeight="1" thickBot="1">
      <c r="A24" s="140" t="s">
        <v>129</v>
      </c>
      <c r="B24" s="177" t="s">
        <v>110</v>
      </c>
      <c r="C24" s="154">
        <v>39</v>
      </c>
      <c r="D24" s="155">
        <v>16</v>
      </c>
      <c r="E24" s="154">
        <f t="shared" si="0"/>
        <v>41.02564102564102</v>
      </c>
      <c r="F24" s="149">
        <f t="shared" si="1"/>
        <v>-23</v>
      </c>
    </row>
    <row r="25" spans="1:6" s="19" customFormat="1" ht="18" customHeight="1" thickBot="1">
      <c r="A25" s="138" t="s">
        <v>130</v>
      </c>
      <c r="B25" s="175" t="s">
        <v>457</v>
      </c>
      <c r="C25" s="147">
        <f>C26+C27+C28+C29+C30</f>
        <v>122115.6</v>
      </c>
      <c r="D25" s="148">
        <f>D26+D27+D28+D29+D30</f>
        <v>99912</v>
      </c>
      <c r="E25" s="147">
        <f t="shared" si="0"/>
        <v>81.81755647927046</v>
      </c>
      <c r="F25" s="149">
        <f t="shared" si="1"/>
        <v>-22203.600000000006</v>
      </c>
    </row>
    <row r="26" spans="1:6" ht="15.75" customHeight="1" thickBot="1">
      <c r="A26" s="139" t="s">
        <v>131</v>
      </c>
      <c r="B26" s="178" t="s">
        <v>92</v>
      </c>
      <c r="C26" s="151">
        <v>16929</v>
      </c>
      <c r="D26" s="152">
        <v>14043</v>
      </c>
      <c r="E26" s="151">
        <f t="shared" si="0"/>
        <v>82.95233032075137</v>
      </c>
      <c r="F26" s="149">
        <f t="shared" si="1"/>
        <v>-2886</v>
      </c>
    </row>
    <row r="27" spans="1:6" s="70" customFormat="1" ht="18.75" customHeight="1" thickBot="1">
      <c r="A27" s="140" t="s">
        <v>132</v>
      </c>
      <c r="B27" s="179" t="s">
        <v>93</v>
      </c>
      <c r="C27" s="180">
        <v>100297.8</v>
      </c>
      <c r="D27" s="181">
        <v>81829</v>
      </c>
      <c r="E27" s="180">
        <f t="shared" si="0"/>
        <v>81.58603678246182</v>
      </c>
      <c r="F27" s="149">
        <f t="shared" si="1"/>
        <v>-18468.800000000003</v>
      </c>
    </row>
    <row r="28" spans="1:6" ht="21" customHeight="1" thickBot="1">
      <c r="A28" s="141" t="s">
        <v>133</v>
      </c>
      <c r="B28" s="163" t="s">
        <v>94</v>
      </c>
      <c r="C28" s="164">
        <v>268.7</v>
      </c>
      <c r="D28" s="165">
        <v>198</v>
      </c>
      <c r="E28" s="166">
        <f t="shared" si="0"/>
        <v>73.6881280238184</v>
      </c>
      <c r="F28" s="149">
        <f t="shared" si="1"/>
        <v>-70.69999999999999</v>
      </c>
    </row>
    <row r="29" spans="1:6" ht="15" customHeight="1" thickBot="1">
      <c r="A29" s="140" t="s">
        <v>134</v>
      </c>
      <c r="B29" s="163" t="s">
        <v>95</v>
      </c>
      <c r="C29" s="164">
        <v>1008</v>
      </c>
      <c r="D29" s="165">
        <v>845</v>
      </c>
      <c r="E29" s="166">
        <f t="shared" si="0"/>
        <v>83.82936507936508</v>
      </c>
      <c r="F29" s="149">
        <f t="shared" si="1"/>
        <v>-163</v>
      </c>
    </row>
    <row r="30" spans="1:6" ht="17.25" customHeight="1" thickBot="1">
      <c r="A30" s="142" t="s">
        <v>135</v>
      </c>
      <c r="B30" s="182" t="s">
        <v>107</v>
      </c>
      <c r="C30" s="183">
        <v>3612.1</v>
      </c>
      <c r="D30" s="184">
        <v>2997</v>
      </c>
      <c r="E30" s="185">
        <f t="shared" si="0"/>
        <v>82.97112483043105</v>
      </c>
      <c r="F30" s="149">
        <f t="shared" si="1"/>
        <v>-615.0999999999999</v>
      </c>
    </row>
    <row r="31" spans="1:6" s="19" customFormat="1" ht="20.25" customHeight="1" thickBot="1">
      <c r="A31" s="138" t="s">
        <v>136</v>
      </c>
      <c r="B31" s="186" t="s">
        <v>467</v>
      </c>
      <c r="C31" s="187">
        <f>C32+C33+C34</f>
        <v>17463.2</v>
      </c>
      <c r="D31" s="188">
        <f>D32+D33+D34</f>
        <v>13855</v>
      </c>
      <c r="E31" s="189">
        <f t="shared" si="0"/>
        <v>79.33826560996839</v>
      </c>
      <c r="F31" s="149">
        <f t="shared" si="1"/>
        <v>-3608.2000000000007</v>
      </c>
    </row>
    <row r="32" spans="1:6" s="70" customFormat="1" ht="17.25" customHeight="1" thickBot="1">
      <c r="A32" s="139" t="s">
        <v>137</v>
      </c>
      <c r="B32" s="159" t="s">
        <v>106</v>
      </c>
      <c r="C32" s="160">
        <v>16347.2</v>
      </c>
      <c r="D32" s="161">
        <v>12934</v>
      </c>
      <c r="E32" s="162">
        <f>D32/C32*100</f>
        <v>79.12058334148966</v>
      </c>
      <c r="F32" s="149">
        <f t="shared" si="1"/>
        <v>-3413.2000000000007</v>
      </c>
    </row>
    <row r="33" spans="1:6" s="70" customFormat="1" ht="18.75" customHeight="1" thickBot="1">
      <c r="A33" s="140" t="s">
        <v>138</v>
      </c>
      <c r="B33" s="190" t="s">
        <v>96</v>
      </c>
      <c r="C33" s="180">
        <v>912</v>
      </c>
      <c r="D33" s="181">
        <v>750</v>
      </c>
      <c r="E33" s="180">
        <f t="shared" si="0"/>
        <v>82.23684210526315</v>
      </c>
      <c r="F33" s="149">
        <f t="shared" si="1"/>
        <v>-162</v>
      </c>
    </row>
    <row r="34" spans="1:6" s="70" customFormat="1" ht="18.75" customHeight="1" thickBot="1">
      <c r="A34" s="142" t="s">
        <v>139</v>
      </c>
      <c r="B34" s="182" t="s">
        <v>97</v>
      </c>
      <c r="C34" s="183">
        <v>204</v>
      </c>
      <c r="D34" s="184">
        <v>171</v>
      </c>
      <c r="E34" s="185">
        <f t="shared" si="0"/>
        <v>83.82352941176471</v>
      </c>
      <c r="F34" s="149">
        <f t="shared" si="1"/>
        <v>-33</v>
      </c>
    </row>
    <row r="35" spans="1:6" ht="18.75" customHeight="1" thickBot="1">
      <c r="A35" s="138" t="s">
        <v>169</v>
      </c>
      <c r="B35" s="191" t="s">
        <v>152</v>
      </c>
      <c r="C35" s="192">
        <f>C36+C37</f>
        <v>22495.7</v>
      </c>
      <c r="D35" s="193">
        <f>D36+D37</f>
        <v>20849</v>
      </c>
      <c r="E35" s="192">
        <f t="shared" si="0"/>
        <v>92.67993438746072</v>
      </c>
      <c r="F35" s="149">
        <f t="shared" si="1"/>
        <v>-1646.7000000000007</v>
      </c>
    </row>
    <row r="36" spans="1:6" ht="15.75" customHeight="1" thickBot="1">
      <c r="A36" s="139" t="s">
        <v>140</v>
      </c>
      <c r="B36" s="159" t="s">
        <v>98</v>
      </c>
      <c r="C36" s="160">
        <v>21580.9</v>
      </c>
      <c r="D36" s="161">
        <v>20247</v>
      </c>
      <c r="E36" s="162">
        <f t="shared" si="0"/>
        <v>93.81907149377459</v>
      </c>
      <c r="F36" s="149">
        <f t="shared" si="1"/>
        <v>-1333.9000000000015</v>
      </c>
    </row>
    <row r="37" spans="1:6" ht="15.75" customHeight="1" thickBot="1">
      <c r="A37" s="140" t="s">
        <v>141</v>
      </c>
      <c r="B37" s="182" t="s">
        <v>99</v>
      </c>
      <c r="C37" s="183">
        <v>914.8</v>
      </c>
      <c r="D37" s="184">
        <v>602</v>
      </c>
      <c r="E37" s="185">
        <f t="shared" si="0"/>
        <v>65.80673371228684</v>
      </c>
      <c r="F37" s="149">
        <f t="shared" si="1"/>
        <v>-312.79999999999995</v>
      </c>
    </row>
    <row r="38" spans="1:6" s="19" customFormat="1" ht="17.25" customHeight="1" thickBot="1">
      <c r="A38" s="138" t="s">
        <v>142</v>
      </c>
      <c r="B38" s="186" t="s">
        <v>458</v>
      </c>
      <c r="C38" s="187">
        <f>C39+C40+C41+C42+C43</f>
        <v>25305.499999999996</v>
      </c>
      <c r="D38" s="188">
        <f>D39+D40+D41+D42+D43</f>
        <v>23779</v>
      </c>
      <c r="E38" s="189">
        <f t="shared" si="0"/>
        <v>93.96771452846221</v>
      </c>
      <c r="F38" s="149">
        <f t="shared" si="1"/>
        <v>-1526.4999999999964</v>
      </c>
    </row>
    <row r="39" spans="1:6" ht="16.5" customHeight="1" thickBot="1">
      <c r="A39" s="140" t="s">
        <v>143</v>
      </c>
      <c r="B39" s="159" t="s">
        <v>102</v>
      </c>
      <c r="C39" s="160">
        <v>592.9</v>
      </c>
      <c r="D39" s="161">
        <v>552</v>
      </c>
      <c r="E39" s="171">
        <f t="shared" si="0"/>
        <v>93.10170349131388</v>
      </c>
      <c r="F39" s="149">
        <f t="shared" si="1"/>
        <v>-40.89999999999998</v>
      </c>
    </row>
    <row r="40" spans="1:6" s="70" customFormat="1" ht="18.75" customHeight="1" thickBot="1">
      <c r="A40" s="141" t="s">
        <v>144</v>
      </c>
      <c r="B40" s="179" t="s">
        <v>103</v>
      </c>
      <c r="C40" s="180">
        <v>6058.8</v>
      </c>
      <c r="D40" s="181">
        <v>5708</v>
      </c>
      <c r="E40" s="180">
        <f t="shared" si="0"/>
        <v>94.21007460223146</v>
      </c>
      <c r="F40" s="149">
        <f t="shared" si="1"/>
        <v>-350.8000000000002</v>
      </c>
    </row>
    <row r="41" spans="1:6" ht="16.5" customHeight="1" thickBot="1">
      <c r="A41" s="140" t="s">
        <v>118</v>
      </c>
      <c r="B41" s="163" t="s">
        <v>153</v>
      </c>
      <c r="C41" s="164">
        <v>10679.9</v>
      </c>
      <c r="D41" s="165">
        <v>10680</v>
      </c>
      <c r="E41" s="166">
        <f t="shared" si="0"/>
        <v>100.00093633835523</v>
      </c>
      <c r="F41" s="149">
        <f t="shared" si="1"/>
        <v>0.1000000000003638</v>
      </c>
    </row>
    <row r="42" spans="1:6" s="70" customFormat="1" ht="16.5" customHeight="1" thickBot="1">
      <c r="A42" s="141" t="s">
        <v>117</v>
      </c>
      <c r="B42" s="194" t="s">
        <v>108</v>
      </c>
      <c r="C42" s="173">
        <v>1536.6</v>
      </c>
      <c r="D42" s="174">
        <v>1356</v>
      </c>
      <c r="E42" s="173">
        <f>D42/C42*100</f>
        <v>88.24677860210855</v>
      </c>
      <c r="F42" s="149">
        <f t="shared" si="1"/>
        <v>-180.5999999999999</v>
      </c>
    </row>
    <row r="43" spans="1:6" s="70" customFormat="1" ht="16.5" customHeight="1" thickBot="1">
      <c r="A43" s="142" t="s">
        <v>116</v>
      </c>
      <c r="B43" s="195" t="s">
        <v>104</v>
      </c>
      <c r="C43" s="157">
        <v>6437.3</v>
      </c>
      <c r="D43" s="158">
        <v>5483</v>
      </c>
      <c r="E43" s="157">
        <f>D43/C43*100</f>
        <v>85.17546176191881</v>
      </c>
      <c r="F43" s="149">
        <f t="shared" si="1"/>
        <v>-954.3000000000002</v>
      </c>
    </row>
    <row r="44" spans="1:6" s="70" customFormat="1" ht="19.5" customHeight="1" thickBot="1">
      <c r="A44" s="138" t="s">
        <v>196</v>
      </c>
      <c r="B44" s="175" t="s">
        <v>105</v>
      </c>
      <c r="C44" s="147">
        <f>C5+C12+C15+C19+C23+C25+C31+C35+C38</f>
        <v>624779.6999999998</v>
      </c>
      <c r="D44" s="148">
        <f>D5+D12+D15+D19+D23+D25+D31+D35+D38</f>
        <v>530635</v>
      </c>
      <c r="E44" s="147">
        <f>D44/C44*100</f>
        <v>84.93153666804477</v>
      </c>
      <c r="F44" s="149">
        <f t="shared" si="1"/>
        <v>-94144.69999999984</v>
      </c>
    </row>
    <row r="45" spans="1:6" s="70" customFormat="1" ht="20.25" customHeight="1" thickBot="1">
      <c r="A45" s="143" t="s">
        <v>197</v>
      </c>
      <c r="B45" s="196" t="s">
        <v>193</v>
      </c>
      <c r="C45" s="197">
        <v>113142.3</v>
      </c>
      <c r="D45" s="198">
        <v>-365543</v>
      </c>
      <c r="E45" s="147"/>
      <c r="F45" s="149">
        <f t="shared" si="1"/>
        <v>-478685.3</v>
      </c>
    </row>
    <row r="46" spans="1:6" s="70" customFormat="1" ht="30.75" customHeight="1" thickBot="1">
      <c r="A46" s="143"/>
      <c r="B46" s="199" t="s">
        <v>198</v>
      </c>
      <c r="C46" s="197"/>
      <c r="D46" s="198"/>
      <c r="E46" s="147"/>
      <c r="F46" s="149"/>
    </row>
    <row r="47" spans="1:6" s="70" customFormat="1" ht="39.75" customHeight="1" thickBot="1">
      <c r="A47" s="143"/>
      <c r="B47" s="199" t="s">
        <v>205</v>
      </c>
      <c r="C47" s="197"/>
      <c r="D47" s="198">
        <v>-3360</v>
      </c>
      <c r="E47" s="147"/>
      <c r="F47" s="149">
        <f t="shared" si="1"/>
        <v>-3360</v>
      </c>
    </row>
    <row r="48" spans="1:6" s="70" customFormat="1" ht="18" customHeight="1" thickBot="1">
      <c r="A48" s="143"/>
      <c r="B48" s="200" t="s">
        <v>199</v>
      </c>
      <c r="C48" s="197"/>
      <c r="D48" s="201">
        <v>555</v>
      </c>
      <c r="E48" s="147"/>
      <c r="F48" s="149">
        <f t="shared" si="1"/>
        <v>555</v>
      </c>
    </row>
    <row r="49" spans="1:6" s="70" customFormat="1" ht="30.75" customHeight="1" thickBot="1">
      <c r="A49" s="143"/>
      <c r="B49" s="200" t="s">
        <v>200</v>
      </c>
      <c r="C49" s="202"/>
      <c r="D49" s="201">
        <v>3915</v>
      </c>
      <c r="E49" s="147"/>
      <c r="F49" s="149">
        <f t="shared" si="1"/>
        <v>3915</v>
      </c>
    </row>
    <row r="50" spans="1:6" s="70" customFormat="1" ht="25.5" customHeight="1" thickBot="1">
      <c r="A50" s="143"/>
      <c r="B50" s="199" t="s">
        <v>201</v>
      </c>
      <c r="C50" s="197">
        <v>700</v>
      </c>
      <c r="D50" s="198">
        <v>2413</v>
      </c>
      <c r="E50" s="147"/>
      <c r="F50" s="149">
        <f t="shared" si="1"/>
        <v>1713</v>
      </c>
    </row>
    <row r="51" spans="1:6" s="70" customFormat="1" ht="26.25" customHeight="1" thickBot="1">
      <c r="A51" s="143"/>
      <c r="B51" s="199" t="s">
        <v>206</v>
      </c>
      <c r="C51" s="197">
        <f>C53-C52</f>
        <v>-113842.30000000005</v>
      </c>
      <c r="D51" s="198">
        <v>366490</v>
      </c>
      <c r="E51" s="147"/>
      <c r="F51" s="149">
        <f t="shared" si="1"/>
        <v>480332.30000000005</v>
      </c>
    </row>
    <row r="52" spans="1:6" s="70" customFormat="1" ht="18" customHeight="1" thickBot="1">
      <c r="A52" s="143"/>
      <c r="B52" s="200" t="s">
        <v>171</v>
      </c>
      <c r="C52" s="202">
        <v>738622</v>
      </c>
      <c r="D52" s="201">
        <v>168060</v>
      </c>
      <c r="E52" s="147"/>
      <c r="F52" s="149">
        <f t="shared" si="1"/>
        <v>-570562</v>
      </c>
    </row>
    <row r="53" spans="1:6" s="70" customFormat="1" ht="18" customHeight="1" thickBot="1">
      <c r="A53" s="143"/>
      <c r="B53" s="200" t="s">
        <v>202</v>
      </c>
      <c r="C53" s="202">
        <v>624779.7</v>
      </c>
      <c r="D53" s="201">
        <v>534550</v>
      </c>
      <c r="E53" s="147"/>
      <c r="F53" s="149">
        <f t="shared" si="1"/>
        <v>-90229.69999999995</v>
      </c>
    </row>
    <row r="54" spans="1:6" s="70" customFormat="1" ht="30.75" customHeight="1" thickBot="1">
      <c r="A54" s="143"/>
      <c r="B54" s="200" t="s">
        <v>203</v>
      </c>
      <c r="C54" s="202">
        <v>-113142.9</v>
      </c>
      <c r="D54" s="201">
        <v>365543</v>
      </c>
      <c r="E54" s="147"/>
      <c r="F54" s="149">
        <f t="shared" si="1"/>
        <v>478685.9</v>
      </c>
    </row>
    <row r="55" spans="1:6" s="19" customFormat="1" ht="19.5" customHeight="1" thickBot="1">
      <c r="A55" s="143"/>
      <c r="B55" s="199" t="s">
        <v>204</v>
      </c>
      <c r="C55" s="203">
        <f>C51+C50</f>
        <v>-113142.30000000005</v>
      </c>
      <c r="D55" s="198">
        <v>365543</v>
      </c>
      <c r="E55" s="147"/>
      <c r="F55" s="149">
        <f t="shared" si="1"/>
        <v>478685.30000000005</v>
      </c>
    </row>
    <row r="56" spans="1:6" s="19" customFormat="1" ht="19.5" customHeight="1">
      <c r="A56" s="213"/>
      <c r="B56" s="204"/>
      <c r="C56" s="214"/>
      <c r="D56" s="205"/>
      <c r="E56" s="205"/>
      <c r="F56" s="205"/>
    </row>
    <row r="57" spans="1:6" ht="14.25" customHeight="1">
      <c r="A57" s="144"/>
      <c r="B57" s="204"/>
      <c r="C57" s="205"/>
      <c r="D57" s="205"/>
      <c r="E57" s="205"/>
      <c r="F57" s="205"/>
    </row>
    <row r="58" spans="1:6" ht="12.75" hidden="1">
      <c r="A58" s="144"/>
      <c r="B58" s="144"/>
      <c r="C58" s="144"/>
      <c r="D58" s="144"/>
      <c r="E58" s="144"/>
      <c r="F58" s="144"/>
    </row>
    <row r="59" spans="1:6" ht="12.75" hidden="1">
      <c r="A59" s="144"/>
      <c r="B59" s="144"/>
      <c r="C59" s="144"/>
      <c r="D59" s="144"/>
      <c r="E59" s="144"/>
      <c r="F59" s="144"/>
    </row>
    <row r="60" spans="1:6" ht="12.75" hidden="1">
      <c r="A60" s="144"/>
      <c r="B60" s="144"/>
      <c r="C60" s="144"/>
      <c r="D60" s="144"/>
      <c r="E60" s="144"/>
      <c r="F60" s="144"/>
    </row>
    <row r="61" spans="1:6" ht="12.75" hidden="1">
      <c r="A61" s="144"/>
      <c r="B61" s="144"/>
      <c r="C61" s="144"/>
      <c r="D61" s="144"/>
      <c r="E61" s="144"/>
      <c r="F61" s="144"/>
    </row>
    <row r="62" spans="1:6" ht="12.75" hidden="1">
      <c r="A62" s="144"/>
      <c r="B62" s="144"/>
      <c r="C62" s="144"/>
      <c r="D62" s="144"/>
      <c r="E62" s="144"/>
      <c r="F62" s="144"/>
    </row>
    <row r="63" spans="1:6" ht="12.75" hidden="1">
      <c r="A63" s="144"/>
      <c r="B63" s="144"/>
      <c r="C63" s="144"/>
      <c r="D63" s="144"/>
      <c r="E63" s="144"/>
      <c r="F63" s="144"/>
    </row>
    <row r="64" spans="1:6" ht="12.75" hidden="1">
      <c r="A64" s="144"/>
      <c r="B64" s="144"/>
      <c r="C64" s="144"/>
      <c r="D64" s="144"/>
      <c r="E64" s="144"/>
      <c r="F64" s="144"/>
    </row>
    <row r="65" spans="1:6" ht="17.25" customHeight="1">
      <c r="A65" s="144"/>
      <c r="B65" s="206" t="s">
        <v>149</v>
      </c>
      <c r="C65" s="207"/>
      <c r="D65" s="208"/>
      <c r="E65" s="135"/>
      <c r="F65" s="208"/>
    </row>
    <row r="66" spans="1:6" ht="12.75">
      <c r="A66" s="144"/>
      <c r="B66" s="206" t="s">
        <v>492</v>
      </c>
      <c r="C66" s="135"/>
      <c r="D66" s="208"/>
      <c r="E66" s="763" t="s">
        <v>150</v>
      </c>
      <c r="F66" s="763"/>
    </row>
    <row r="67" spans="1:6" ht="12.75">
      <c r="A67" s="144"/>
      <c r="B67" s="206" t="s">
        <v>506</v>
      </c>
      <c r="C67" s="135"/>
      <c r="D67" s="135"/>
      <c r="E67" s="135"/>
      <c r="F67" s="135"/>
    </row>
    <row r="68" spans="1:6" ht="17.25" customHeight="1">
      <c r="A68" s="209"/>
      <c r="B68" s="19"/>
      <c r="C68" s="19"/>
      <c r="D68" s="19"/>
      <c r="E68" s="19"/>
      <c r="F68" s="19"/>
    </row>
    <row r="69" spans="2:6" ht="22.5" customHeight="1">
      <c r="B69" s="19"/>
      <c r="C69" s="19"/>
      <c r="D69" s="19"/>
      <c r="E69" s="19"/>
      <c r="F69" s="19"/>
    </row>
    <row r="70" ht="19.5" customHeight="1">
      <c r="F70" s="4"/>
    </row>
  </sheetData>
  <mergeCells count="2">
    <mergeCell ref="A4:C4"/>
    <mergeCell ref="E66:F6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10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1">
      <selection activeCell="D38" sqref="D38"/>
    </sheetView>
  </sheetViews>
  <sheetFormatPr defaultColWidth="9.00390625" defaultRowHeight="12.75"/>
  <cols>
    <col min="1" max="1" width="6.875" style="0" customWidth="1"/>
    <col min="2" max="2" width="47.375" style="0" customWidth="1"/>
    <col min="6" max="6" width="10.375" style="0" customWidth="1"/>
  </cols>
  <sheetData>
    <row r="1" spans="1:6" ht="15">
      <c r="A1" s="739" t="s">
        <v>252</v>
      </c>
      <c r="B1" s="739"/>
      <c r="C1" s="739"/>
      <c r="D1" s="739"/>
      <c r="E1" s="739"/>
      <c r="F1" s="739"/>
    </row>
    <row r="2" ht="13.5" thickBot="1">
      <c r="A2" s="321"/>
    </row>
    <row r="3" spans="1:6" ht="39" thickBot="1">
      <c r="A3" s="346"/>
      <c r="B3" s="347"/>
      <c r="C3" s="348" t="s">
        <v>250</v>
      </c>
      <c r="D3" s="348" t="s">
        <v>251</v>
      </c>
      <c r="E3" s="348" t="s">
        <v>465</v>
      </c>
      <c r="F3" s="349" t="s">
        <v>209</v>
      </c>
    </row>
    <row r="4" spans="1:6" ht="13.5" thickBot="1">
      <c r="A4" s="740" t="s">
        <v>249</v>
      </c>
      <c r="B4" s="731"/>
      <c r="C4" s="731"/>
      <c r="D4" s="731"/>
      <c r="E4" s="731"/>
      <c r="F4" s="732"/>
    </row>
    <row r="5" spans="1:6" ht="12.75">
      <c r="A5" s="224" t="s">
        <v>111</v>
      </c>
      <c r="B5" s="226" t="s">
        <v>539</v>
      </c>
      <c r="C5" s="362">
        <f>C6+C7+C8+C9+C10</f>
        <v>13550.3</v>
      </c>
      <c r="D5" s="362">
        <f>D6+D7+D8+D9+D10</f>
        <v>12624.7</v>
      </c>
      <c r="E5" s="362">
        <f>D5/C5*100</f>
        <v>93.16915492645921</v>
      </c>
      <c r="F5" s="363">
        <f aca="true" t="shared" si="0" ref="F5:F44">D5-C5</f>
        <v>-925.5999999999985</v>
      </c>
    </row>
    <row r="6" spans="1:6" ht="12.75">
      <c r="A6" s="382" t="s">
        <v>185</v>
      </c>
      <c r="B6" s="172" t="s">
        <v>186</v>
      </c>
      <c r="C6" s="364">
        <v>139</v>
      </c>
      <c r="D6" s="365">
        <v>107</v>
      </c>
      <c r="E6" s="364">
        <f>D6/C6*100</f>
        <v>76.97841726618705</v>
      </c>
      <c r="F6" s="366">
        <f t="shared" si="0"/>
        <v>-32</v>
      </c>
    </row>
    <row r="7" spans="1:6" ht="25.5">
      <c r="A7" s="382" t="s">
        <v>112</v>
      </c>
      <c r="B7" s="172" t="s">
        <v>541</v>
      </c>
      <c r="C7" s="364">
        <v>214.8</v>
      </c>
      <c r="D7" s="365">
        <v>205.1</v>
      </c>
      <c r="E7" s="364">
        <f>D7/C7*100</f>
        <v>95.48417132216014</v>
      </c>
      <c r="F7" s="366">
        <f t="shared" si="0"/>
        <v>-9.700000000000017</v>
      </c>
    </row>
    <row r="8" spans="1:6" ht="12.75">
      <c r="A8" s="382" t="s">
        <v>113</v>
      </c>
      <c r="B8" s="172" t="s">
        <v>542</v>
      </c>
      <c r="C8" s="364">
        <v>12984.5</v>
      </c>
      <c r="D8" s="365">
        <v>12227.6</v>
      </c>
      <c r="E8" s="364">
        <f>D8/C8*100</f>
        <v>94.17074203858446</v>
      </c>
      <c r="F8" s="366">
        <f t="shared" si="0"/>
        <v>-756.8999999999996</v>
      </c>
    </row>
    <row r="9" spans="1:6" ht="12.75">
      <c r="A9" s="382" t="s">
        <v>115</v>
      </c>
      <c r="B9" s="172" t="s">
        <v>109</v>
      </c>
      <c r="C9" s="364">
        <v>0</v>
      </c>
      <c r="D9" s="365">
        <v>0</v>
      </c>
      <c r="E9" s="364">
        <v>0</v>
      </c>
      <c r="F9" s="366">
        <f t="shared" si="0"/>
        <v>0</v>
      </c>
    </row>
    <row r="10" spans="1:6" ht="13.5" thickBot="1">
      <c r="A10" s="394" t="s">
        <v>187</v>
      </c>
      <c r="B10" s="150" t="s">
        <v>188</v>
      </c>
      <c r="C10" s="395">
        <v>212</v>
      </c>
      <c r="D10" s="396">
        <v>85</v>
      </c>
      <c r="E10" s="364">
        <v>0</v>
      </c>
      <c r="F10" s="366">
        <f t="shared" si="0"/>
        <v>-127</v>
      </c>
    </row>
    <row r="11" spans="1:6" ht="25.5">
      <c r="A11" s="224" t="s">
        <v>119</v>
      </c>
      <c r="B11" s="226" t="s">
        <v>540</v>
      </c>
      <c r="C11" s="362">
        <f>C12+C13</f>
        <v>864.4</v>
      </c>
      <c r="D11" s="367">
        <f>D12+D13</f>
        <v>822.7</v>
      </c>
      <c r="E11" s="362">
        <f>D11/C11*100</f>
        <v>95.17584451642759</v>
      </c>
      <c r="F11" s="363">
        <f t="shared" si="0"/>
        <v>-41.69999999999993</v>
      </c>
    </row>
    <row r="12" spans="1:6" ht="12.75">
      <c r="A12" s="382" t="s">
        <v>120</v>
      </c>
      <c r="B12" s="172" t="s">
        <v>544</v>
      </c>
      <c r="C12" s="364">
        <v>442</v>
      </c>
      <c r="D12" s="365">
        <v>400.3</v>
      </c>
      <c r="E12" s="364">
        <f>D12/C12*100</f>
        <v>90.56561085972851</v>
      </c>
      <c r="F12" s="366">
        <f t="shared" si="0"/>
        <v>-41.69999999999999</v>
      </c>
    </row>
    <row r="13" spans="1:6" ht="13.5" thickBot="1">
      <c r="A13" s="383" t="s">
        <v>189</v>
      </c>
      <c r="B13" s="227" t="s">
        <v>190</v>
      </c>
      <c r="C13" s="368">
        <v>422.4</v>
      </c>
      <c r="D13" s="369">
        <v>422.4</v>
      </c>
      <c r="E13" s="368">
        <f>D13/C13*100</f>
        <v>100</v>
      </c>
      <c r="F13" s="370">
        <f t="shared" si="0"/>
        <v>0</v>
      </c>
    </row>
    <row r="14" spans="1:6" ht="12.75">
      <c r="A14" s="224" t="s">
        <v>121</v>
      </c>
      <c r="B14" s="226" t="s">
        <v>158</v>
      </c>
      <c r="C14" s="362">
        <f>C15+C16+C17</f>
        <v>24023.3</v>
      </c>
      <c r="D14" s="367">
        <f>D15+D16+D17</f>
        <v>19945.6</v>
      </c>
      <c r="E14" s="362">
        <f>D14/C14*100</f>
        <v>83.02606219794949</v>
      </c>
      <c r="F14" s="363">
        <f t="shared" si="0"/>
        <v>-4077.7000000000007</v>
      </c>
    </row>
    <row r="15" spans="1:6" ht="12.75">
      <c r="A15" s="382" t="s">
        <v>191</v>
      </c>
      <c r="B15" s="163" t="s">
        <v>192</v>
      </c>
      <c r="C15" s="371">
        <v>0</v>
      </c>
      <c r="D15" s="372">
        <v>0</v>
      </c>
      <c r="E15" s="364">
        <v>0</v>
      </c>
      <c r="F15" s="366">
        <f t="shared" si="0"/>
        <v>0</v>
      </c>
    </row>
    <row r="16" spans="1:6" ht="12.75">
      <c r="A16" s="382" t="s">
        <v>122</v>
      </c>
      <c r="B16" s="163" t="s">
        <v>100</v>
      </c>
      <c r="C16" s="371">
        <v>24023.3</v>
      </c>
      <c r="D16" s="372">
        <v>19945.6</v>
      </c>
      <c r="E16" s="364">
        <f>D16/C16*100</f>
        <v>83.02606219794949</v>
      </c>
      <c r="F16" s="366">
        <f t="shared" si="0"/>
        <v>-4077.7000000000007</v>
      </c>
    </row>
    <row r="17" spans="1:6" ht="13.5" thickBot="1">
      <c r="A17" s="383" t="s">
        <v>123</v>
      </c>
      <c r="B17" s="231" t="s">
        <v>101</v>
      </c>
      <c r="C17" s="373">
        <v>0</v>
      </c>
      <c r="D17" s="374">
        <v>0</v>
      </c>
      <c r="E17" s="368">
        <v>0</v>
      </c>
      <c r="F17" s="370">
        <f t="shared" si="0"/>
        <v>0</v>
      </c>
    </row>
    <row r="18" spans="1:6" ht="12.75">
      <c r="A18" s="224" t="s">
        <v>124</v>
      </c>
      <c r="B18" s="226" t="s">
        <v>456</v>
      </c>
      <c r="C18" s="362">
        <f>C19+C20+C21</f>
        <v>7796.7</v>
      </c>
      <c r="D18" s="367">
        <f>D19+D20+D21</f>
        <v>6472.400000000001</v>
      </c>
      <c r="E18" s="362">
        <f>D18/C18*100</f>
        <v>83.01460874472534</v>
      </c>
      <c r="F18" s="363">
        <f t="shared" si="0"/>
        <v>-1324.2999999999993</v>
      </c>
    </row>
    <row r="19" spans="1:6" ht="12.75">
      <c r="A19" s="382" t="s">
        <v>125</v>
      </c>
      <c r="B19" s="172" t="s">
        <v>545</v>
      </c>
      <c r="C19" s="364">
        <v>296</v>
      </c>
      <c r="D19" s="365">
        <v>346</v>
      </c>
      <c r="E19" s="364">
        <v>0</v>
      </c>
      <c r="F19" s="366">
        <f t="shared" si="0"/>
        <v>50</v>
      </c>
    </row>
    <row r="20" spans="1:6" ht="12.75">
      <c r="A20" s="382" t="s">
        <v>126</v>
      </c>
      <c r="B20" s="172" t="s">
        <v>546</v>
      </c>
      <c r="C20" s="364">
        <v>6784.5</v>
      </c>
      <c r="D20" s="365">
        <v>5810.3</v>
      </c>
      <c r="E20" s="364">
        <f>D20/C20*100</f>
        <v>85.64079887979955</v>
      </c>
      <c r="F20" s="366">
        <f t="shared" si="0"/>
        <v>-974.1999999999998</v>
      </c>
    </row>
    <row r="21" spans="1:6" ht="26.25" thickBot="1">
      <c r="A21" s="383" t="s">
        <v>127</v>
      </c>
      <c r="B21" s="227" t="s">
        <v>91</v>
      </c>
      <c r="C21" s="368">
        <v>716.2</v>
      </c>
      <c r="D21" s="369">
        <v>316.1</v>
      </c>
      <c r="E21" s="368">
        <v>0</v>
      </c>
      <c r="F21" s="370">
        <f t="shared" si="0"/>
        <v>-400.1</v>
      </c>
    </row>
    <row r="22" spans="1:6" ht="12.75">
      <c r="A22" s="224" t="s">
        <v>128</v>
      </c>
      <c r="B22" s="229" t="s">
        <v>503</v>
      </c>
      <c r="C22" s="362">
        <f>C23</f>
        <v>20</v>
      </c>
      <c r="D22" s="367">
        <f>D23</f>
        <v>2.2</v>
      </c>
      <c r="E22" s="362">
        <v>0</v>
      </c>
      <c r="F22" s="363">
        <f t="shared" si="0"/>
        <v>-17.8</v>
      </c>
    </row>
    <row r="23" spans="1:6" ht="13.5" thickBot="1">
      <c r="A23" s="383" t="s">
        <v>129</v>
      </c>
      <c r="B23" s="230" t="s">
        <v>110</v>
      </c>
      <c r="C23" s="368">
        <v>20</v>
      </c>
      <c r="D23" s="369">
        <v>2.2</v>
      </c>
      <c r="E23" s="368">
        <v>0</v>
      </c>
      <c r="F23" s="370">
        <f t="shared" si="0"/>
        <v>-17.8</v>
      </c>
    </row>
    <row r="24" spans="1:6" ht="12.75">
      <c r="A24" s="224" t="s">
        <v>130</v>
      </c>
      <c r="B24" s="229" t="s">
        <v>457</v>
      </c>
      <c r="C24" s="362">
        <f>C25+C26+C27+C28+C29</f>
        <v>49318.9</v>
      </c>
      <c r="D24" s="367">
        <f>D25+D26+D27+D28+D29</f>
        <v>46622.2</v>
      </c>
      <c r="E24" s="362">
        <f aca="true" t="shared" si="1" ref="E24:E38">D24/C24*100</f>
        <v>94.53211649083819</v>
      </c>
      <c r="F24" s="363">
        <f t="shared" si="0"/>
        <v>-2696.7000000000044</v>
      </c>
    </row>
    <row r="25" spans="1:6" ht="12.75">
      <c r="A25" s="382" t="s">
        <v>131</v>
      </c>
      <c r="B25" s="194" t="s">
        <v>92</v>
      </c>
      <c r="C25" s="364">
        <v>9766.6</v>
      </c>
      <c r="D25" s="365">
        <v>9287.9</v>
      </c>
      <c r="E25" s="364">
        <f t="shared" si="1"/>
        <v>95.09860135564064</v>
      </c>
      <c r="F25" s="366">
        <f t="shared" si="0"/>
        <v>-478.7000000000007</v>
      </c>
    </row>
    <row r="26" spans="1:6" ht="12.75">
      <c r="A26" s="382" t="s">
        <v>132</v>
      </c>
      <c r="B26" s="163" t="s">
        <v>93</v>
      </c>
      <c r="C26" s="371">
        <v>37075.3</v>
      </c>
      <c r="D26" s="372">
        <v>34860.7</v>
      </c>
      <c r="E26" s="364">
        <f t="shared" si="1"/>
        <v>94.0267509635795</v>
      </c>
      <c r="F26" s="366">
        <f t="shared" si="0"/>
        <v>-2214.600000000006</v>
      </c>
    </row>
    <row r="27" spans="1:6" ht="12.75">
      <c r="A27" s="382" t="s">
        <v>133</v>
      </c>
      <c r="B27" s="163" t="s">
        <v>94</v>
      </c>
      <c r="C27" s="371">
        <v>165.1</v>
      </c>
      <c r="D27" s="372">
        <v>165.1</v>
      </c>
      <c r="E27" s="364">
        <f t="shared" si="1"/>
        <v>100</v>
      </c>
      <c r="F27" s="366">
        <f t="shared" si="0"/>
        <v>0</v>
      </c>
    </row>
    <row r="28" spans="1:6" ht="12.75">
      <c r="A28" s="382" t="s">
        <v>134</v>
      </c>
      <c r="B28" s="163" t="s">
        <v>95</v>
      </c>
      <c r="C28" s="371">
        <v>40</v>
      </c>
      <c r="D28" s="372">
        <v>40</v>
      </c>
      <c r="E28" s="364">
        <f t="shared" si="1"/>
        <v>100</v>
      </c>
      <c r="F28" s="366">
        <f t="shared" si="0"/>
        <v>0</v>
      </c>
    </row>
    <row r="29" spans="1:6" ht="13.5" thickBot="1">
      <c r="A29" s="383" t="s">
        <v>135</v>
      </c>
      <c r="B29" s="231" t="s">
        <v>107</v>
      </c>
      <c r="C29" s="373">
        <v>2271.9</v>
      </c>
      <c r="D29" s="374">
        <v>2268.5</v>
      </c>
      <c r="E29" s="368">
        <f t="shared" si="1"/>
        <v>99.85034552577137</v>
      </c>
      <c r="F29" s="370">
        <f t="shared" si="0"/>
        <v>-3.400000000000091</v>
      </c>
    </row>
    <row r="30" spans="1:6" ht="12.75">
      <c r="A30" s="224" t="s">
        <v>136</v>
      </c>
      <c r="B30" s="232" t="s">
        <v>467</v>
      </c>
      <c r="C30" s="375">
        <f>C31+C32+C33</f>
        <v>8182.1</v>
      </c>
      <c r="D30" s="376">
        <f>D31+D32+D33</f>
        <v>7840</v>
      </c>
      <c r="E30" s="362">
        <f t="shared" si="1"/>
        <v>95.8189217926938</v>
      </c>
      <c r="F30" s="363">
        <f t="shared" si="0"/>
        <v>-342.10000000000036</v>
      </c>
    </row>
    <row r="31" spans="1:6" ht="12.75">
      <c r="A31" s="382" t="s">
        <v>137</v>
      </c>
      <c r="B31" s="163" t="s">
        <v>106</v>
      </c>
      <c r="C31" s="371">
        <v>7403.1</v>
      </c>
      <c r="D31" s="372">
        <v>7062.3</v>
      </c>
      <c r="E31" s="364">
        <f t="shared" si="1"/>
        <v>95.39652307816996</v>
      </c>
      <c r="F31" s="366">
        <f t="shared" si="0"/>
        <v>-340.8000000000002</v>
      </c>
    </row>
    <row r="32" spans="1:6" ht="12.75">
      <c r="A32" s="382" t="s">
        <v>138</v>
      </c>
      <c r="B32" s="163" t="s">
        <v>96</v>
      </c>
      <c r="C32" s="371">
        <v>673</v>
      </c>
      <c r="D32" s="372">
        <v>671.7</v>
      </c>
      <c r="E32" s="364">
        <f t="shared" si="1"/>
        <v>99.80683506686479</v>
      </c>
      <c r="F32" s="366">
        <f t="shared" si="0"/>
        <v>-1.2999999999999545</v>
      </c>
    </row>
    <row r="33" spans="1:6" ht="13.5" thickBot="1">
      <c r="A33" s="383" t="s">
        <v>139</v>
      </c>
      <c r="B33" s="231" t="s">
        <v>97</v>
      </c>
      <c r="C33" s="373">
        <v>106</v>
      </c>
      <c r="D33" s="374">
        <v>106</v>
      </c>
      <c r="E33" s="368">
        <f t="shared" si="1"/>
        <v>100</v>
      </c>
      <c r="F33" s="370">
        <f t="shared" si="0"/>
        <v>0</v>
      </c>
    </row>
    <row r="34" spans="1:6" ht="12.75">
      <c r="A34" s="224" t="s">
        <v>169</v>
      </c>
      <c r="B34" s="232" t="s">
        <v>152</v>
      </c>
      <c r="C34" s="375">
        <f>C35+C36</f>
        <v>13940.4</v>
      </c>
      <c r="D34" s="376">
        <f>D35+D36</f>
        <v>13077.7</v>
      </c>
      <c r="E34" s="362">
        <f t="shared" si="1"/>
        <v>93.81151186479585</v>
      </c>
      <c r="F34" s="363">
        <f t="shared" si="0"/>
        <v>-862.6999999999989</v>
      </c>
    </row>
    <row r="35" spans="1:6" ht="12.75">
      <c r="A35" s="382" t="s">
        <v>140</v>
      </c>
      <c r="B35" s="163" t="s">
        <v>98</v>
      </c>
      <c r="C35" s="371">
        <v>13538.4</v>
      </c>
      <c r="D35" s="372">
        <v>12696.6</v>
      </c>
      <c r="E35" s="364">
        <f t="shared" si="1"/>
        <v>93.7821308278674</v>
      </c>
      <c r="F35" s="366">
        <f t="shared" si="0"/>
        <v>-841.7999999999993</v>
      </c>
    </row>
    <row r="36" spans="1:6" ht="13.5" thickBot="1">
      <c r="A36" s="383" t="s">
        <v>141</v>
      </c>
      <c r="B36" s="231" t="s">
        <v>99</v>
      </c>
      <c r="C36" s="373">
        <v>402</v>
      </c>
      <c r="D36" s="374">
        <v>381.1</v>
      </c>
      <c r="E36" s="368">
        <f t="shared" si="1"/>
        <v>94.80099502487562</v>
      </c>
      <c r="F36" s="370">
        <f t="shared" si="0"/>
        <v>-20.899999999999977</v>
      </c>
    </row>
    <row r="37" spans="1:6" ht="12.75">
      <c r="A37" s="224" t="s">
        <v>142</v>
      </c>
      <c r="B37" s="232" t="s">
        <v>458</v>
      </c>
      <c r="C37" s="375">
        <f>C38+C39+C40+C41+C42</f>
        <v>25521.399999999998</v>
      </c>
      <c r="D37" s="376">
        <f>D38+D39+D40+D41+D42</f>
        <v>17455.5</v>
      </c>
      <c r="E37" s="362">
        <f t="shared" si="1"/>
        <v>68.3955425642794</v>
      </c>
      <c r="F37" s="363">
        <f t="shared" si="0"/>
        <v>-8065.899999999998</v>
      </c>
    </row>
    <row r="38" spans="1:6" ht="12.75">
      <c r="A38" s="382" t="s">
        <v>143</v>
      </c>
      <c r="B38" s="163" t="s">
        <v>102</v>
      </c>
      <c r="C38" s="371">
        <v>331</v>
      </c>
      <c r="D38" s="372">
        <v>276.6</v>
      </c>
      <c r="E38" s="364">
        <f t="shared" si="1"/>
        <v>83.56495468277946</v>
      </c>
      <c r="F38" s="366">
        <f t="shared" si="0"/>
        <v>-54.39999999999998</v>
      </c>
    </row>
    <row r="39" spans="1:6" ht="12.75">
      <c r="A39" s="382" t="s">
        <v>144</v>
      </c>
      <c r="B39" s="163" t="s">
        <v>103</v>
      </c>
      <c r="C39" s="371">
        <v>3212</v>
      </c>
      <c r="D39" s="372">
        <v>2735.8</v>
      </c>
      <c r="E39" s="364">
        <v>0</v>
      </c>
      <c r="F39" s="366">
        <f t="shared" si="0"/>
        <v>-476.1999999999998</v>
      </c>
    </row>
    <row r="40" spans="1:6" ht="12.75">
      <c r="A40" s="382" t="s">
        <v>118</v>
      </c>
      <c r="B40" s="163" t="s">
        <v>153</v>
      </c>
      <c r="C40" s="371">
        <v>20313.1</v>
      </c>
      <c r="D40" s="372">
        <v>12912.5</v>
      </c>
      <c r="E40" s="364">
        <v>0</v>
      </c>
      <c r="F40" s="366">
        <f t="shared" si="0"/>
        <v>-7400.5999999999985</v>
      </c>
    </row>
    <row r="41" spans="1:6" ht="12.75">
      <c r="A41" s="382" t="s">
        <v>117</v>
      </c>
      <c r="B41" s="194" t="s">
        <v>243</v>
      </c>
      <c r="C41" s="364">
        <v>778.3</v>
      </c>
      <c r="D41" s="365">
        <v>778.3</v>
      </c>
      <c r="E41" s="364">
        <f>D41/C41*100</f>
        <v>100</v>
      </c>
      <c r="F41" s="366">
        <f t="shared" si="0"/>
        <v>0</v>
      </c>
    </row>
    <row r="42" spans="1:6" ht="13.5" thickBot="1">
      <c r="A42" s="383" t="s">
        <v>116</v>
      </c>
      <c r="B42" s="230" t="s">
        <v>104</v>
      </c>
      <c r="C42" s="368">
        <v>887</v>
      </c>
      <c r="D42" s="369">
        <v>752.3</v>
      </c>
      <c r="E42" s="368">
        <v>0</v>
      </c>
      <c r="F42" s="370">
        <f t="shared" si="0"/>
        <v>-134.70000000000005</v>
      </c>
    </row>
    <row r="43" spans="1:6" ht="13.5" thickBot="1">
      <c r="A43" s="222" t="s">
        <v>196</v>
      </c>
      <c r="B43" s="175" t="s">
        <v>105</v>
      </c>
      <c r="C43" s="377">
        <f>C5+C11+C14+C18+C22+C24+C30+C34+C37</f>
        <v>143217.5</v>
      </c>
      <c r="D43" s="378">
        <f>D5+D11+D14+D18+D22+D24+D30+D34+D37</f>
        <v>124862.99999999999</v>
      </c>
      <c r="E43" s="377">
        <f>D43/C43*100</f>
        <v>87.18417791121894</v>
      </c>
      <c r="F43" s="379">
        <f t="shared" si="0"/>
        <v>-18354.500000000015</v>
      </c>
    </row>
    <row r="44" spans="1:6" ht="13.5" thickBot="1">
      <c r="A44" s="356" t="s">
        <v>197</v>
      </c>
      <c r="B44" s="196" t="s">
        <v>193</v>
      </c>
      <c r="C44" s="384">
        <v>-26614.7</v>
      </c>
      <c r="D44" s="385">
        <v>-9603.2</v>
      </c>
      <c r="E44" s="384">
        <f>D44/C44*100</f>
        <v>36.082315412159446</v>
      </c>
      <c r="F44" s="386">
        <f t="shared" si="0"/>
        <v>17011.5</v>
      </c>
    </row>
    <row r="45" spans="1:6" ht="25.5">
      <c r="A45" s="224"/>
      <c r="B45" s="229" t="s">
        <v>198</v>
      </c>
      <c r="C45" s="362"/>
      <c r="D45" s="367"/>
      <c r="E45" s="362"/>
      <c r="F45" s="363"/>
    </row>
    <row r="46" spans="1:6" ht="38.25">
      <c r="A46" s="223"/>
      <c r="B46" s="234" t="s">
        <v>205</v>
      </c>
      <c r="C46" s="387"/>
      <c r="D46" s="388"/>
      <c r="E46" s="387"/>
      <c r="F46" s="389"/>
    </row>
    <row r="47" spans="1:6" ht="12.75">
      <c r="A47" s="223"/>
      <c r="B47" s="194" t="s">
        <v>199</v>
      </c>
      <c r="C47" s="364"/>
      <c r="D47" s="365"/>
      <c r="E47" s="387"/>
      <c r="F47" s="389"/>
    </row>
    <row r="48" spans="1:6" ht="25.5">
      <c r="A48" s="223"/>
      <c r="B48" s="194" t="s">
        <v>200</v>
      </c>
      <c r="C48" s="364"/>
      <c r="D48" s="365"/>
      <c r="E48" s="387"/>
      <c r="F48" s="389"/>
    </row>
    <row r="49" spans="1:6" ht="25.5">
      <c r="A49" s="223"/>
      <c r="B49" s="234" t="s">
        <v>201</v>
      </c>
      <c r="C49" s="387"/>
      <c r="D49" s="388">
        <v>1266</v>
      </c>
      <c r="E49" s="387"/>
      <c r="F49" s="389">
        <f aca="true" t="shared" si="2" ref="F49:F54">D49-C49</f>
        <v>1266</v>
      </c>
    </row>
    <row r="50" spans="1:6" ht="25.5">
      <c r="A50" s="223"/>
      <c r="B50" s="234" t="s">
        <v>206</v>
      </c>
      <c r="C50" s="387">
        <f>C52-C51</f>
        <v>26614.699999999997</v>
      </c>
      <c r="D50" s="387">
        <f>D52-D51</f>
        <v>8337.199999999997</v>
      </c>
      <c r="E50" s="387">
        <f>D50/C50*100</f>
        <v>31.325545657099262</v>
      </c>
      <c r="F50" s="389">
        <f t="shared" si="2"/>
        <v>-18277.5</v>
      </c>
    </row>
    <row r="51" spans="1:6" ht="12.75">
      <c r="A51" s="223"/>
      <c r="B51" s="194" t="s">
        <v>171</v>
      </c>
      <c r="C51" s="364">
        <v>116602.8</v>
      </c>
      <c r="D51" s="365">
        <v>116525.8</v>
      </c>
      <c r="E51" s="387">
        <f>D51/C51*100</f>
        <v>99.9339638499247</v>
      </c>
      <c r="F51" s="389">
        <f t="shared" si="2"/>
        <v>-77</v>
      </c>
    </row>
    <row r="52" spans="1:6" ht="12.75">
      <c r="A52" s="380"/>
      <c r="B52" s="194" t="s">
        <v>202</v>
      </c>
      <c r="C52" s="364">
        <v>143217.5</v>
      </c>
      <c r="D52" s="365">
        <v>124863</v>
      </c>
      <c r="E52" s="387">
        <f>D52/C52*100</f>
        <v>87.18417791121895</v>
      </c>
      <c r="F52" s="389">
        <f t="shared" si="2"/>
        <v>-18354.5</v>
      </c>
    </row>
    <row r="53" spans="1:6" ht="25.5">
      <c r="A53" s="380"/>
      <c r="B53" s="194" t="s">
        <v>203</v>
      </c>
      <c r="C53" s="364">
        <v>26614.7</v>
      </c>
      <c r="D53" s="365">
        <v>9603.2</v>
      </c>
      <c r="E53" s="387">
        <f>D53/C53*100</f>
        <v>36.082315412159446</v>
      </c>
      <c r="F53" s="389">
        <f t="shared" si="2"/>
        <v>-17011.5</v>
      </c>
    </row>
    <row r="54" spans="1:6" ht="13.5" thickBot="1">
      <c r="A54" s="381"/>
      <c r="B54" s="235" t="s">
        <v>204</v>
      </c>
      <c r="C54" s="390">
        <v>26614.7</v>
      </c>
      <c r="D54" s="391">
        <v>9603.2</v>
      </c>
      <c r="E54" s="392">
        <f>D54/C54*100</f>
        <v>36.082315412159446</v>
      </c>
      <c r="F54" s="393">
        <f t="shared" si="2"/>
        <v>-17011.5</v>
      </c>
    </row>
  </sheetData>
  <mergeCells count="2">
    <mergeCell ref="A1:F1"/>
    <mergeCell ref="A4:F4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22">
      <selection activeCell="D38" sqref="D3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2.25390625" style="0" customWidth="1"/>
  </cols>
  <sheetData>
    <row r="1" spans="1:6" ht="15">
      <c r="A1" s="739" t="s">
        <v>244</v>
      </c>
      <c r="B1" s="739"/>
      <c r="C1" s="739"/>
      <c r="D1" s="739"/>
      <c r="E1" s="739"/>
      <c r="F1" s="739"/>
    </row>
    <row r="2" ht="13.5" thickBot="1"/>
    <row r="3" spans="1:6" ht="39" thickBot="1">
      <c r="A3" s="361"/>
      <c r="B3" s="347"/>
      <c r="C3" s="348" t="s">
        <v>245</v>
      </c>
      <c r="D3" s="348" t="s">
        <v>246</v>
      </c>
      <c r="E3" s="348" t="s">
        <v>465</v>
      </c>
      <c r="F3" s="349" t="s">
        <v>209</v>
      </c>
    </row>
    <row r="4" spans="1:6" ht="13.5" thickBot="1">
      <c r="A4" s="740" t="s">
        <v>247</v>
      </c>
      <c r="B4" s="731"/>
      <c r="C4" s="731"/>
      <c r="D4" s="731"/>
      <c r="E4" s="731"/>
      <c r="F4" s="732"/>
    </row>
    <row r="5" spans="1:6" ht="12.75">
      <c r="A5" s="224" t="s">
        <v>111</v>
      </c>
      <c r="B5" s="226" t="s">
        <v>539</v>
      </c>
      <c r="C5" s="362">
        <f>C6+C7+C8+C9</f>
        <v>13184.9</v>
      </c>
      <c r="D5" s="362">
        <f>D6+D7+D8+D9</f>
        <v>12446.9</v>
      </c>
      <c r="E5" s="362">
        <f>D5/C5*100</f>
        <v>94.4026879233062</v>
      </c>
      <c r="F5" s="363">
        <f>D5-C5</f>
        <v>-738</v>
      </c>
    </row>
    <row r="6" spans="1:6" ht="12.75">
      <c r="A6" s="382" t="s">
        <v>185</v>
      </c>
      <c r="B6" s="172" t="s">
        <v>186</v>
      </c>
      <c r="C6" s="364">
        <v>139</v>
      </c>
      <c r="D6" s="365">
        <v>107</v>
      </c>
      <c r="E6" s="364">
        <f aca="true" t="shared" si="0" ref="E6:E43">D6/C6*100</f>
        <v>76.97841726618705</v>
      </c>
      <c r="F6" s="366">
        <f aca="true" t="shared" si="1" ref="F6:F43">D6-C6</f>
        <v>-32</v>
      </c>
    </row>
    <row r="7" spans="1:6" ht="25.5">
      <c r="A7" s="382" t="s">
        <v>112</v>
      </c>
      <c r="B7" s="172" t="s">
        <v>541</v>
      </c>
      <c r="C7" s="364">
        <v>214.8</v>
      </c>
      <c r="D7" s="365">
        <v>205.1</v>
      </c>
      <c r="E7" s="364">
        <f t="shared" si="0"/>
        <v>95.48417132216014</v>
      </c>
      <c r="F7" s="366">
        <f t="shared" si="1"/>
        <v>-9.700000000000017</v>
      </c>
    </row>
    <row r="8" spans="1:6" ht="12.75">
      <c r="A8" s="382" t="s">
        <v>113</v>
      </c>
      <c r="B8" s="172" t="s">
        <v>542</v>
      </c>
      <c r="C8" s="364">
        <v>12831.1</v>
      </c>
      <c r="D8" s="365">
        <v>12134.8</v>
      </c>
      <c r="E8" s="364">
        <f t="shared" si="0"/>
        <v>94.57334133472578</v>
      </c>
      <c r="F8" s="366">
        <f t="shared" si="1"/>
        <v>-696.3000000000011</v>
      </c>
    </row>
    <row r="9" spans="1:6" ht="13.5" thickBot="1">
      <c r="A9" s="382" t="s">
        <v>115</v>
      </c>
      <c r="B9" s="172" t="s">
        <v>109</v>
      </c>
      <c r="C9" s="364">
        <v>0</v>
      </c>
      <c r="D9" s="365">
        <v>0</v>
      </c>
      <c r="E9" s="364">
        <v>0</v>
      </c>
      <c r="F9" s="366">
        <f t="shared" si="1"/>
        <v>0</v>
      </c>
    </row>
    <row r="10" spans="1:6" ht="25.5">
      <c r="A10" s="224" t="s">
        <v>119</v>
      </c>
      <c r="B10" s="226" t="s">
        <v>540</v>
      </c>
      <c r="C10" s="362">
        <f>C11+C12</f>
        <v>864.4</v>
      </c>
      <c r="D10" s="367">
        <f>D11+D12</f>
        <v>822.7</v>
      </c>
      <c r="E10" s="362">
        <f t="shared" si="0"/>
        <v>95.17584451642759</v>
      </c>
      <c r="F10" s="363">
        <f t="shared" si="1"/>
        <v>-41.69999999999993</v>
      </c>
    </row>
    <row r="11" spans="1:6" ht="12.75">
      <c r="A11" s="382" t="s">
        <v>120</v>
      </c>
      <c r="B11" s="172" t="s">
        <v>544</v>
      </c>
      <c r="C11" s="364">
        <v>442</v>
      </c>
      <c r="D11" s="365">
        <v>400.3</v>
      </c>
      <c r="E11" s="364">
        <f t="shared" si="0"/>
        <v>90.56561085972851</v>
      </c>
      <c r="F11" s="366">
        <f t="shared" si="1"/>
        <v>-41.69999999999999</v>
      </c>
    </row>
    <row r="12" spans="1:6" ht="13.5" thickBot="1">
      <c r="A12" s="383" t="s">
        <v>189</v>
      </c>
      <c r="B12" s="227" t="s">
        <v>190</v>
      </c>
      <c r="C12" s="368">
        <v>422.4</v>
      </c>
      <c r="D12" s="369">
        <v>422.4</v>
      </c>
      <c r="E12" s="368">
        <f t="shared" si="0"/>
        <v>100</v>
      </c>
      <c r="F12" s="370">
        <f t="shared" si="1"/>
        <v>0</v>
      </c>
    </row>
    <row r="13" spans="1:6" ht="12.75">
      <c r="A13" s="224" t="s">
        <v>121</v>
      </c>
      <c r="B13" s="226" t="s">
        <v>158</v>
      </c>
      <c r="C13" s="362">
        <f>C14+C15+C16</f>
        <v>977.1</v>
      </c>
      <c r="D13" s="367">
        <f>D14+D15+D16</f>
        <v>602.1</v>
      </c>
      <c r="E13" s="362">
        <f t="shared" si="0"/>
        <v>61.621123733497086</v>
      </c>
      <c r="F13" s="363">
        <f t="shared" si="1"/>
        <v>-375</v>
      </c>
    </row>
    <row r="14" spans="1:6" ht="12.75">
      <c r="A14" s="382" t="s">
        <v>191</v>
      </c>
      <c r="B14" s="163" t="s">
        <v>192</v>
      </c>
      <c r="C14" s="371">
        <v>0</v>
      </c>
      <c r="D14" s="372">
        <v>0</v>
      </c>
      <c r="E14" s="364">
        <v>0</v>
      </c>
      <c r="F14" s="366">
        <f t="shared" si="1"/>
        <v>0</v>
      </c>
    </row>
    <row r="15" spans="1:6" ht="12.75">
      <c r="A15" s="382" t="s">
        <v>122</v>
      </c>
      <c r="B15" s="163" t="s">
        <v>100</v>
      </c>
      <c r="C15" s="371">
        <v>977.1</v>
      </c>
      <c r="D15" s="372">
        <v>602.1</v>
      </c>
      <c r="E15" s="364">
        <f t="shared" si="0"/>
        <v>61.621123733497086</v>
      </c>
      <c r="F15" s="366">
        <f t="shared" si="1"/>
        <v>-375</v>
      </c>
    </row>
    <row r="16" spans="1:6" ht="13.5" thickBot="1">
      <c r="A16" s="383" t="s">
        <v>123</v>
      </c>
      <c r="B16" s="231" t="s">
        <v>101</v>
      </c>
      <c r="C16" s="373">
        <v>0</v>
      </c>
      <c r="D16" s="374">
        <v>0</v>
      </c>
      <c r="E16" s="368">
        <v>0</v>
      </c>
      <c r="F16" s="370">
        <f t="shared" si="1"/>
        <v>0</v>
      </c>
    </row>
    <row r="17" spans="1:6" ht="12.75">
      <c r="A17" s="224" t="s">
        <v>124</v>
      </c>
      <c r="B17" s="226" t="s">
        <v>456</v>
      </c>
      <c r="C17" s="362">
        <f>C18+C19+C20</f>
        <v>7017.3</v>
      </c>
      <c r="D17" s="367">
        <f>D18+D19+D20</f>
        <v>5702</v>
      </c>
      <c r="E17" s="362">
        <f>D17/C17*100</f>
        <v>81.2563236572471</v>
      </c>
      <c r="F17" s="363">
        <f t="shared" si="1"/>
        <v>-1315.3000000000002</v>
      </c>
    </row>
    <row r="18" spans="1:6" ht="12.75">
      <c r="A18" s="382" t="s">
        <v>125</v>
      </c>
      <c r="B18" s="172" t="s">
        <v>545</v>
      </c>
      <c r="C18" s="364">
        <v>0</v>
      </c>
      <c r="D18" s="365">
        <v>0</v>
      </c>
      <c r="E18" s="364">
        <v>0</v>
      </c>
      <c r="F18" s="366">
        <f t="shared" si="1"/>
        <v>0</v>
      </c>
    </row>
    <row r="19" spans="1:6" ht="12.75">
      <c r="A19" s="382" t="s">
        <v>126</v>
      </c>
      <c r="B19" s="172" t="s">
        <v>546</v>
      </c>
      <c r="C19" s="364">
        <v>6617.3</v>
      </c>
      <c r="D19" s="365">
        <v>5702</v>
      </c>
      <c r="E19" s="364">
        <f>D19/C19*100</f>
        <v>86.16807459235639</v>
      </c>
      <c r="F19" s="366">
        <f t="shared" si="1"/>
        <v>-915.3000000000002</v>
      </c>
    </row>
    <row r="20" spans="1:6" ht="26.25" thickBot="1">
      <c r="A20" s="383" t="s">
        <v>127</v>
      </c>
      <c r="B20" s="227" t="s">
        <v>91</v>
      </c>
      <c r="C20" s="368">
        <v>400</v>
      </c>
      <c r="D20" s="369">
        <v>0</v>
      </c>
      <c r="E20" s="368">
        <v>0</v>
      </c>
      <c r="F20" s="370">
        <f t="shared" si="1"/>
        <v>-400</v>
      </c>
    </row>
    <row r="21" spans="1:6" ht="12.75">
      <c r="A21" s="224" t="s">
        <v>128</v>
      </c>
      <c r="B21" s="229" t="s">
        <v>503</v>
      </c>
      <c r="C21" s="362">
        <f>C22</f>
        <v>20</v>
      </c>
      <c r="D21" s="367">
        <f>D22</f>
        <v>2.2</v>
      </c>
      <c r="E21" s="362">
        <v>0</v>
      </c>
      <c r="F21" s="363">
        <f t="shared" si="1"/>
        <v>-17.8</v>
      </c>
    </row>
    <row r="22" spans="1:6" ht="13.5" thickBot="1">
      <c r="A22" s="383" t="s">
        <v>129</v>
      </c>
      <c r="B22" s="230" t="s">
        <v>110</v>
      </c>
      <c r="C22" s="368">
        <v>20</v>
      </c>
      <c r="D22" s="369">
        <v>2.2</v>
      </c>
      <c r="E22" s="368">
        <v>0</v>
      </c>
      <c r="F22" s="370">
        <f t="shared" si="1"/>
        <v>-17.8</v>
      </c>
    </row>
    <row r="23" spans="1:6" ht="12.75">
      <c r="A23" s="224" t="s">
        <v>130</v>
      </c>
      <c r="B23" s="229" t="s">
        <v>457</v>
      </c>
      <c r="C23" s="362">
        <f>C24+C25+C26+C27+C28</f>
        <v>23192.7</v>
      </c>
      <c r="D23" s="367">
        <f>D24+D25+D26+D27+D28</f>
        <v>22291.399999999998</v>
      </c>
      <c r="E23" s="362">
        <f t="shared" si="0"/>
        <v>96.11386341391902</v>
      </c>
      <c r="F23" s="363">
        <f t="shared" si="1"/>
        <v>-901.3000000000029</v>
      </c>
    </row>
    <row r="24" spans="1:6" ht="12.75">
      <c r="A24" s="382" t="s">
        <v>131</v>
      </c>
      <c r="B24" s="194" t="s">
        <v>92</v>
      </c>
      <c r="C24" s="364">
        <v>9766.6</v>
      </c>
      <c r="D24" s="365">
        <v>9316.5</v>
      </c>
      <c r="E24" s="364">
        <f t="shared" si="0"/>
        <v>95.39143611901787</v>
      </c>
      <c r="F24" s="366">
        <f t="shared" si="1"/>
        <v>-450.10000000000036</v>
      </c>
    </row>
    <row r="25" spans="1:6" ht="12.75">
      <c r="A25" s="382" t="s">
        <v>132</v>
      </c>
      <c r="B25" s="163" t="s">
        <v>93</v>
      </c>
      <c r="C25" s="371">
        <v>10949.1</v>
      </c>
      <c r="D25" s="372">
        <v>10501.3</v>
      </c>
      <c r="E25" s="364">
        <f t="shared" si="0"/>
        <v>95.91016613237616</v>
      </c>
      <c r="F25" s="366">
        <f t="shared" si="1"/>
        <v>-447.8000000000011</v>
      </c>
    </row>
    <row r="26" spans="1:6" ht="12.75">
      <c r="A26" s="382" t="s">
        <v>133</v>
      </c>
      <c r="B26" s="163" t="s">
        <v>94</v>
      </c>
      <c r="C26" s="371">
        <v>165.1</v>
      </c>
      <c r="D26" s="372">
        <v>165.1</v>
      </c>
      <c r="E26" s="364">
        <f t="shared" si="0"/>
        <v>100</v>
      </c>
      <c r="F26" s="366">
        <f t="shared" si="1"/>
        <v>0</v>
      </c>
    </row>
    <row r="27" spans="1:6" ht="12.75">
      <c r="A27" s="382" t="s">
        <v>134</v>
      </c>
      <c r="B27" s="163" t="s">
        <v>95</v>
      </c>
      <c r="C27" s="371">
        <v>40</v>
      </c>
      <c r="D27" s="372">
        <v>40</v>
      </c>
      <c r="E27" s="364">
        <f t="shared" si="0"/>
        <v>100</v>
      </c>
      <c r="F27" s="366">
        <f t="shared" si="1"/>
        <v>0</v>
      </c>
    </row>
    <row r="28" spans="1:6" ht="13.5" thickBot="1">
      <c r="A28" s="383" t="s">
        <v>135</v>
      </c>
      <c r="B28" s="231" t="s">
        <v>107</v>
      </c>
      <c r="C28" s="373">
        <v>2271.9</v>
      </c>
      <c r="D28" s="374">
        <v>2268.5</v>
      </c>
      <c r="E28" s="368">
        <f t="shared" si="0"/>
        <v>99.85034552577137</v>
      </c>
      <c r="F28" s="370">
        <f t="shared" si="1"/>
        <v>-3.400000000000091</v>
      </c>
    </row>
    <row r="29" spans="1:6" ht="12.75">
      <c r="A29" s="224" t="s">
        <v>136</v>
      </c>
      <c r="B29" s="232" t="s">
        <v>467</v>
      </c>
      <c r="C29" s="375">
        <f>C30+C31+C32</f>
        <v>8182.1</v>
      </c>
      <c r="D29" s="376">
        <f>D30+D31+D32</f>
        <v>7840</v>
      </c>
      <c r="E29" s="362">
        <f t="shared" si="0"/>
        <v>95.8189217926938</v>
      </c>
      <c r="F29" s="363">
        <f t="shared" si="1"/>
        <v>-342.10000000000036</v>
      </c>
    </row>
    <row r="30" spans="1:6" ht="12.75">
      <c r="A30" s="382" t="s">
        <v>137</v>
      </c>
      <c r="B30" s="163" t="s">
        <v>106</v>
      </c>
      <c r="C30" s="371">
        <v>7403.1</v>
      </c>
      <c r="D30" s="372">
        <v>7062.3</v>
      </c>
      <c r="E30" s="364">
        <f t="shared" si="0"/>
        <v>95.39652307816996</v>
      </c>
      <c r="F30" s="366">
        <f t="shared" si="1"/>
        <v>-340.8000000000002</v>
      </c>
    </row>
    <row r="31" spans="1:6" ht="12.75">
      <c r="A31" s="382" t="s">
        <v>138</v>
      </c>
      <c r="B31" s="163" t="s">
        <v>96</v>
      </c>
      <c r="C31" s="371">
        <v>673</v>
      </c>
      <c r="D31" s="372">
        <v>671.7</v>
      </c>
      <c r="E31" s="364">
        <f t="shared" si="0"/>
        <v>99.80683506686479</v>
      </c>
      <c r="F31" s="366">
        <f t="shared" si="1"/>
        <v>-1.2999999999999545</v>
      </c>
    </row>
    <row r="32" spans="1:6" ht="13.5" thickBot="1">
      <c r="A32" s="383" t="s">
        <v>139</v>
      </c>
      <c r="B32" s="231" t="s">
        <v>97</v>
      </c>
      <c r="C32" s="373">
        <v>106</v>
      </c>
      <c r="D32" s="374">
        <v>106</v>
      </c>
      <c r="E32" s="368">
        <f t="shared" si="0"/>
        <v>100</v>
      </c>
      <c r="F32" s="370">
        <f t="shared" si="1"/>
        <v>0</v>
      </c>
    </row>
    <row r="33" spans="1:6" ht="12.75">
      <c r="A33" s="224" t="s">
        <v>169</v>
      </c>
      <c r="B33" s="232" t="s">
        <v>152</v>
      </c>
      <c r="C33" s="375">
        <f>C34+C35</f>
        <v>13940.4</v>
      </c>
      <c r="D33" s="376">
        <f>D34+D35</f>
        <v>13077.7</v>
      </c>
      <c r="E33" s="362">
        <f t="shared" si="0"/>
        <v>93.81151186479585</v>
      </c>
      <c r="F33" s="363">
        <f t="shared" si="1"/>
        <v>-862.6999999999989</v>
      </c>
    </row>
    <row r="34" spans="1:6" ht="12.75">
      <c r="A34" s="382" t="s">
        <v>140</v>
      </c>
      <c r="B34" s="163" t="s">
        <v>98</v>
      </c>
      <c r="C34" s="371">
        <v>13538.4</v>
      </c>
      <c r="D34" s="372">
        <v>12696.6</v>
      </c>
      <c r="E34" s="364">
        <f t="shared" si="0"/>
        <v>93.7821308278674</v>
      </c>
      <c r="F34" s="366">
        <f t="shared" si="1"/>
        <v>-841.7999999999993</v>
      </c>
    </row>
    <row r="35" spans="1:6" ht="13.5" thickBot="1">
      <c r="A35" s="383" t="s">
        <v>141</v>
      </c>
      <c r="B35" s="231" t="s">
        <v>99</v>
      </c>
      <c r="C35" s="373">
        <v>402</v>
      </c>
      <c r="D35" s="374">
        <v>381.1</v>
      </c>
      <c r="E35" s="368">
        <f t="shared" si="0"/>
        <v>94.80099502487562</v>
      </c>
      <c r="F35" s="370">
        <f t="shared" si="1"/>
        <v>-20.899999999999977</v>
      </c>
    </row>
    <row r="36" spans="1:6" ht="12.75">
      <c r="A36" s="224" t="s">
        <v>142</v>
      </c>
      <c r="B36" s="232" t="s">
        <v>458</v>
      </c>
      <c r="C36" s="375">
        <f>C37+C38+C39+C40+C41</f>
        <v>1215.6999999999998</v>
      </c>
      <c r="D36" s="376">
        <f>D37+D38+D39+D40+D41</f>
        <v>1143.7</v>
      </c>
      <c r="E36" s="362">
        <f t="shared" si="0"/>
        <v>94.07748622192977</v>
      </c>
      <c r="F36" s="363">
        <f t="shared" si="1"/>
        <v>-71.99999999999977</v>
      </c>
    </row>
    <row r="37" spans="1:6" ht="12.75">
      <c r="A37" s="382" t="s">
        <v>143</v>
      </c>
      <c r="B37" s="163" t="s">
        <v>102</v>
      </c>
      <c r="C37" s="371">
        <v>331</v>
      </c>
      <c r="D37" s="372">
        <v>276.6</v>
      </c>
      <c r="E37" s="364">
        <f t="shared" si="0"/>
        <v>83.56495468277946</v>
      </c>
      <c r="F37" s="366">
        <f t="shared" si="1"/>
        <v>-54.39999999999998</v>
      </c>
    </row>
    <row r="38" spans="1:6" ht="12.75">
      <c r="A38" s="382" t="s">
        <v>144</v>
      </c>
      <c r="B38" s="163" t="s">
        <v>103</v>
      </c>
      <c r="C38" s="371">
        <v>44</v>
      </c>
      <c r="D38" s="372">
        <v>39.8</v>
      </c>
      <c r="E38" s="364">
        <f t="shared" si="0"/>
        <v>90.45454545454544</v>
      </c>
      <c r="F38" s="366">
        <f t="shared" si="1"/>
        <v>-4.200000000000003</v>
      </c>
    </row>
    <row r="39" spans="1:6" ht="12.75">
      <c r="A39" s="382" t="s">
        <v>118</v>
      </c>
      <c r="B39" s="163" t="s">
        <v>153</v>
      </c>
      <c r="C39" s="371">
        <v>62.4</v>
      </c>
      <c r="D39" s="372">
        <v>49</v>
      </c>
      <c r="E39" s="364">
        <f t="shared" si="0"/>
        <v>78.52564102564102</v>
      </c>
      <c r="F39" s="366">
        <f t="shared" si="1"/>
        <v>-13.399999999999999</v>
      </c>
    </row>
    <row r="40" spans="1:6" ht="12.75">
      <c r="A40" s="382" t="s">
        <v>117</v>
      </c>
      <c r="B40" s="194" t="s">
        <v>243</v>
      </c>
      <c r="C40" s="364">
        <v>778.3</v>
      </c>
      <c r="D40" s="365">
        <v>778.3</v>
      </c>
      <c r="E40" s="364">
        <f t="shared" si="0"/>
        <v>100</v>
      </c>
      <c r="F40" s="366">
        <f t="shared" si="1"/>
        <v>0</v>
      </c>
    </row>
    <row r="41" spans="1:6" ht="13.5" thickBot="1">
      <c r="A41" s="383" t="s">
        <v>116</v>
      </c>
      <c r="B41" s="230" t="s">
        <v>104</v>
      </c>
      <c r="C41" s="368">
        <v>0</v>
      </c>
      <c r="D41" s="369">
        <v>0</v>
      </c>
      <c r="E41" s="368">
        <v>0</v>
      </c>
      <c r="F41" s="370">
        <f t="shared" si="1"/>
        <v>0</v>
      </c>
    </row>
    <row r="42" spans="1:6" ht="13.5" thickBot="1">
      <c r="A42" s="222" t="s">
        <v>196</v>
      </c>
      <c r="B42" s="175" t="s">
        <v>105</v>
      </c>
      <c r="C42" s="377">
        <f>C5+C10+C13+C17+C21+C23+C29+C33+C36</f>
        <v>68594.59999999999</v>
      </c>
      <c r="D42" s="378">
        <f>D5+D10+D13+D17+D21+D23+D29+D33+D36</f>
        <v>63928.7</v>
      </c>
      <c r="E42" s="377">
        <f t="shared" si="0"/>
        <v>93.19786105611813</v>
      </c>
      <c r="F42" s="379">
        <f t="shared" si="1"/>
        <v>-4665.899999999994</v>
      </c>
    </row>
    <row r="43" spans="1:6" ht="13.5" thickBot="1">
      <c r="A43" s="356" t="s">
        <v>197</v>
      </c>
      <c r="B43" s="196" t="s">
        <v>193</v>
      </c>
      <c r="C43" s="384">
        <v>-19310.6</v>
      </c>
      <c r="D43" s="385">
        <v>-3262.8</v>
      </c>
      <c r="E43" s="384">
        <f t="shared" si="0"/>
        <v>16.89641958302694</v>
      </c>
      <c r="F43" s="386">
        <f t="shared" si="1"/>
        <v>16047.8</v>
      </c>
    </row>
    <row r="44" spans="1:6" ht="13.5">
      <c r="A44" s="358"/>
      <c r="B44" s="359" t="s">
        <v>242</v>
      </c>
      <c r="C44" s="360"/>
      <c r="D44" s="360"/>
      <c r="E44" s="360"/>
      <c r="F44" s="360"/>
    </row>
    <row r="45" spans="1:6" ht="12.75">
      <c r="A45" s="358"/>
      <c r="B45" s="204"/>
      <c r="C45" s="360"/>
      <c r="D45" s="360"/>
      <c r="E45" s="360"/>
      <c r="F45" s="360"/>
    </row>
    <row r="46" spans="1:6" ht="12.75">
      <c r="A46" s="358"/>
      <c r="B46" s="204"/>
      <c r="C46" s="360"/>
      <c r="D46" s="360"/>
      <c r="E46" s="360"/>
      <c r="F46" s="360"/>
    </row>
    <row r="47" spans="1:6" ht="12.75">
      <c r="A47" s="358"/>
      <c r="B47" s="177"/>
      <c r="C47" s="153"/>
      <c r="D47" s="153"/>
      <c r="E47" s="360"/>
      <c r="F47" s="360"/>
    </row>
    <row r="48" spans="1:6" ht="12.75">
      <c r="A48" s="358"/>
      <c r="B48" s="177"/>
      <c r="C48" s="153"/>
      <c r="D48" s="153"/>
      <c r="E48" s="360"/>
      <c r="F48" s="360"/>
    </row>
    <row r="49" spans="1:6" ht="12.75">
      <c r="A49" s="358"/>
      <c r="B49" s="204"/>
      <c r="C49" s="360"/>
      <c r="D49" s="360"/>
      <c r="E49" s="360"/>
      <c r="F49" s="360"/>
    </row>
    <row r="50" spans="1:6" ht="12.75">
      <c r="A50" s="358"/>
      <c r="B50" s="204"/>
      <c r="C50" s="360"/>
      <c r="D50" s="360"/>
      <c r="E50" s="360"/>
      <c r="F50" s="360"/>
    </row>
    <row r="51" spans="1:6" ht="12.75">
      <c r="A51" s="358"/>
      <c r="B51" s="177"/>
      <c r="C51" s="153"/>
      <c r="D51" s="153"/>
      <c r="E51" s="360"/>
      <c r="F51" s="360"/>
    </row>
    <row r="52" spans="1:6" ht="12.75">
      <c r="A52" s="358"/>
      <c r="B52" s="177"/>
      <c r="C52" s="153"/>
      <c r="D52" s="153"/>
      <c r="E52" s="360"/>
      <c r="F52" s="360"/>
    </row>
    <row r="53" spans="1:6" ht="12.75">
      <c r="A53" s="358"/>
      <c r="B53" s="177"/>
      <c r="C53" s="153"/>
      <c r="D53" s="153"/>
      <c r="E53" s="360"/>
      <c r="F53" s="360"/>
    </row>
    <row r="54" spans="1:6" ht="12.75">
      <c r="A54" s="358"/>
      <c r="B54" s="204"/>
      <c r="C54" s="397"/>
      <c r="D54" s="360"/>
      <c r="E54" s="360"/>
      <c r="F54" s="360"/>
    </row>
  </sheetData>
  <mergeCells count="2">
    <mergeCell ref="A1:F1"/>
    <mergeCell ref="A4:F4"/>
  </mergeCells>
  <printOptions/>
  <pageMargins left="0.55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D38" sqref="D3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2.25390625" style="0" customWidth="1"/>
  </cols>
  <sheetData>
    <row r="1" spans="1:6" ht="15">
      <c r="A1" s="739" t="s">
        <v>248</v>
      </c>
      <c r="B1" s="739"/>
      <c r="C1" s="739"/>
      <c r="D1" s="739"/>
      <c r="E1" s="739"/>
      <c r="F1" s="739"/>
    </row>
    <row r="2" ht="13.5" thickBot="1"/>
    <row r="3" spans="1:6" ht="39" thickBot="1">
      <c r="A3" s="361"/>
      <c r="B3" s="347"/>
      <c r="C3" s="348" t="s">
        <v>250</v>
      </c>
      <c r="D3" s="348" t="s">
        <v>251</v>
      </c>
      <c r="E3" s="348" t="s">
        <v>465</v>
      </c>
      <c r="F3" s="349" t="s">
        <v>209</v>
      </c>
    </row>
    <row r="4" spans="1:6" ht="13.5" thickBot="1">
      <c r="A4" s="740" t="s">
        <v>249</v>
      </c>
      <c r="B4" s="731"/>
      <c r="C4" s="731"/>
      <c r="D4" s="731"/>
      <c r="E4" s="731"/>
      <c r="F4" s="732"/>
    </row>
    <row r="5" spans="1:6" ht="12.75">
      <c r="A5" s="224" t="s">
        <v>111</v>
      </c>
      <c r="B5" s="226" t="s">
        <v>539</v>
      </c>
      <c r="C5" s="362">
        <f>C6+C7+C8+C9</f>
        <v>17484.100000000002</v>
      </c>
      <c r="D5" s="362">
        <f>D6+D7+D8+D9</f>
        <v>16303.900000000001</v>
      </c>
      <c r="E5" s="362">
        <f>D5/C5*100</f>
        <v>93.24986702203717</v>
      </c>
      <c r="F5" s="363">
        <f aca="true" t="shared" si="0" ref="F5:F43">D5-C5</f>
        <v>-1180.2000000000007</v>
      </c>
    </row>
    <row r="6" spans="1:6" ht="12.75">
      <c r="A6" s="382" t="s">
        <v>185</v>
      </c>
      <c r="B6" s="172" t="s">
        <v>186</v>
      </c>
      <c r="C6" s="364">
        <v>185.7</v>
      </c>
      <c r="D6" s="365">
        <v>152.2</v>
      </c>
      <c r="E6" s="364">
        <f>D6/C6*100</f>
        <v>81.9601507808293</v>
      </c>
      <c r="F6" s="366">
        <f t="shared" si="0"/>
        <v>-33.5</v>
      </c>
    </row>
    <row r="7" spans="1:6" ht="25.5">
      <c r="A7" s="382" t="s">
        <v>112</v>
      </c>
      <c r="B7" s="172" t="s">
        <v>541</v>
      </c>
      <c r="C7" s="364">
        <v>294</v>
      </c>
      <c r="D7" s="365">
        <v>294</v>
      </c>
      <c r="E7" s="364">
        <f>D7/C7*100</f>
        <v>100</v>
      </c>
      <c r="F7" s="366">
        <f t="shared" si="0"/>
        <v>0</v>
      </c>
    </row>
    <row r="8" spans="1:6" ht="12.75">
      <c r="A8" s="382" t="s">
        <v>113</v>
      </c>
      <c r="B8" s="172" t="s">
        <v>542</v>
      </c>
      <c r="C8" s="364">
        <v>17004.4</v>
      </c>
      <c r="D8" s="365">
        <v>15857.7</v>
      </c>
      <c r="E8" s="364">
        <f>D8/C8*100</f>
        <v>93.25645127143562</v>
      </c>
      <c r="F8" s="366">
        <f t="shared" si="0"/>
        <v>-1146.7000000000007</v>
      </c>
    </row>
    <row r="9" spans="1:6" ht="13.5" thickBot="1">
      <c r="A9" s="382" t="s">
        <v>115</v>
      </c>
      <c r="B9" s="172" t="s">
        <v>109</v>
      </c>
      <c r="C9" s="364">
        <v>0</v>
      </c>
      <c r="D9" s="365">
        <v>0</v>
      </c>
      <c r="E9" s="364">
        <v>0</v>
      </c>
      <c r="F9" s="366">
        <f t="shared" si="0"/>
        <v>0</v>
      </c>
    </row>
    <row r="10" spans="1:6" ht="25.5">
      <c r="A10" s="224" t="s">
        <v>119</v>
      </c>
      <c r="B10" s="226" t="s">
        <v>540</v>
      </c>
      <c r="C10" s="362">
        <f>C11+C12</f>
        <v>1045.8000000000002</v>
      </c>
      <c r="D10" s="367">
        <f>D11+D12</f>
        <v>1036.4</v>
      </c>
      <c r="E10" s="362">
        <f>D10/C10*100</f>
        <v>99.10116657104608</v>
      </c>
      <c r="F10" s="363">
        <f t="shared" si="0"/>
        <v>-9.400000000000091</v>
      </c>
    </row>
    <row r="11" spans="1:6" ht="12.75">
      <c r="A11" s="382" t="s">
        <v>120</v>
      </c>
      <c r="B11" s="172" t="s">
        <v>544</v>
      </c>
      <c r="C11" s="364">
        <v>583.7</v>
      </c>
      <c r="D11" s="365">
        <v>516.4</v>
      </c>
      <c r="E11" s="364">
        <f>D11/C11*100</f>
        <v>88.47010450573924</v>
      </c>
      <c r="F11" s="366">
        <f t="shared" si="0"/>
        <v>-67.30000000000007</v>
      </c>
    </row>
    <row r="12" spans="1:6" ht="13.5" thickBot="1">
      <c r="A12" s="383" t="s">
        <v>189</v>
      </c>
      <c r="B12" s="227" t="s">
        <v>190</v>
      </c>
      <c r="C12" s="368">
        <v>462.1</v>
      </c>
      <c r="D12" s="369">
        <v>520</v>
      </c>
      <c r="E12" s="368">
        <f>D12/C12*100</f>
        <v>112.52975546418524</v>
      </c>
      <c r="F12" s="370">
        <f t="shared" si="0"/>
        <v>57.89999999999998</v>
      </c>
    </row>
    <row r="13" spans="1:6" ht="12.75">
      <c r="A13" s="224" t="s">
        <v>121</v>
      </c>
      <c r="B13" s="226" t="s">
        <v>158</v>
      </c>
      <c r="C13" s="362">
        <f>C14+C15+C16</f>
        <v>1281.6</v>
      </c>
      <c r="D13" s="367">
        <f>D14+D15+D16</f>
        <v>918.6</v>
      </c>
      <c r="E13" s="362">
        <f>D13/C13*100</f>
        <v>71.67602996254683</v>
      </c>
      <c r="F13" s="363">
        <f t="shared" si="0"/>
        <v>-362.9999999999999</v>
      </c>
    </row>
    <row r="14" spans="1:6" ht="12.75">
      <c r="A14" s="382" t="s">
        <v>191</v>
      </c>
      <c r="B14" s="163" t="s">
        <v>192</v>
      </c>
      <c r="C14" s="371">
        <v>0</v>
      </c>
      <c r="D14" s="372">
        <v>0</v>
      </c>
      <c r="E14" s="364">
        <v>0</v>
      </c>
      <c r="F14" s="366">
        <f t="shared" si="0"/>
        <v>0</v>
      </c>
    </row>
    <row r="15" spans="1:6" ht="12.75">
      <c r="A15" s="382" t="s">
        <v>122</v>
      </c>
      <c r="B15" s="163" t="s">
        <v>100</v>
      </c>
      <c r="C15" s="371">
        <v>1281.6</v>
      </c>
      <c r="D15" s="372">
        <v>918.6</v>
      </c>
      <c r="E15" s="364">
        <f>D15/C15*100</f>
        <v>71.67602996254683</v>
      </c>
      <c r="F15" s="366">
        <f t="shared" si="0"/>
        <v>-362.9999999999999</v>
      </c>
    </row>
    <row r="16" spans="1:6" ht="13.5" thickBot="1">
      <c r="A16" s="383" t="s">
        <v>123</v>
      </c>
      <c r="B16" s="231" t="s">
        <v>101</v>
      </c>
      <c r="C16" s="373">
        <v>0</v>
      </c>
      <c r="D16" s="374">
        <v>0</v>
      </c>
      <c r="E16" s="368">
        <v>0</v>
      </c>
      <c r="F16" s="370">
        <f t="shared" si="0"/>
        <v>0</v>
      </c>
    </row>
    <row r="17" spans="1:6" ht="12.75">
      <c r="A17" s="224" t="s">
        <v>124</v>
      </c>
      <c r="B17" s="226" t="s">
        <v>456</v>
      </c>
      <c r="C17" s="362">
        <f>C18+C19+C20</f>
        <v>9672.1</v>
      </c>
      <c r="D17" s="367">
        <f>D18+D19+D20</f>
        <v>7165</v>
      </c>
      <c r="E17" s="362">
        <f>D17/C17*100</f>
        <v>74.0790521189814</v>
      </c>
      <c r="F17" s="363">
        <f t="shared" si="0"/>
        <v>-2507.1000000000004</v>
      </c>
    </row>
    <row r="18" spans="1:6" ht="12.75">
      <c r="A18" s="382" t="s">
        <v>125</v>
      </c>
      <c r="B18" s="172" t="s">
        <v>545</v>
      </c>
      <c r="C18" s="364">
        <v>0</v>
      </c>
      <c r="D18" s="365">
        <v>0</v>
      </c>
      <c r="E18" s="364">
        <v>0</v>
      </c>
      <c r="F18" s="366">
        <f t="shared" si="0"/>
        <v>0</v>
      </c>
    </row>
    <row r="19" spans="1:6" ht="12.75">
      <c r="A19" s="382" t="s">
        <v>126</v>
      </c>
      <c r="B19" s="172" t="s">
        <v>546</v>
      </c>
      <c r="C19" s="364">
        <v>9672.1</v>
      </c>
      <c r="D19" s="365">
        <v>7165</v>
      </c>
      <c r="E19" s="364">
        <f>D19/C19*100</f>
        <v>74.0790521189814</v>
      </c>
      <c r="F19" s="366">
        <f t="shared" si="0"/>
        <v>-2507.1000000000004</v>
      </c>
    </row>
    <row r="20" spans="1:6" ht="26.25" thickBot="1">
      <c r="A20" s="383" t="s">
        <v>127</v>
      </c>
      <c r="B20" s="227" t="s">
        <v>91</v>
      </c>
      <c r="C20" s="368">
        <v>0</v>
      </c>
      <c r="D20" s="369">
        <v>0</v>
      </c>
      <c r="E20" s="368">
        <v>0</v>
      </c>
      <c r="F20" s="370">
        <f t="shared" si="0"/>
        <v>0</v>
      </c>
    </row>
    <row r="21" spans="1:6" ht="12.75">
      <c r="A21" s="224" t="s">
        <v>128</v>
      </c>
      <c r="B21" s="229" t="s">
        <v>503</v>
      </c>
      <c r="C21" s="362">
        <f>C22</f>
        <v>26.7</v>
      </c>
      <c r="D21" s="367">
        <f>D22</f>
        <v>3.9</v>
      </c>
      <c r="E21" s="362">
        <v>0</v>
      </c>
      <c r="F21" s="363">
        <f t="shared" si="0"/>
        <v>-22.8</v>
      </c>
    </row>
    <row r="22" spans="1:6" ht="13.5" thickBot="1">
      <c r="A22" s="383" t="s">
        <v>129</v>
      </c>
      <c r="B22" s="230" t="s">
        <v>110</v>
      </c>
      <c r="C22" s="368">
        <v>26.7</v>
      </c>
      <c r="D22" s="369">
        <v>3.9</v>
      </c>
      <c r="E22" s="368">
        <v>0</v>
      </c>
      <c r="F22" s="370">
        <f t="shared" si="0"/>
        <v>-22.8</v>
      </c>
    </row>
    <row r="23" spans="1:6" ht="12.75">
      <c r="A23" s="224" t="s">
        <v>130</v>
      </c>
      <c r="B23" s="229" t="s">
        <v>457</v>
      </c>
      <c r="C23" s="362">
        <f>C24+C25+C26+C27+C28</f>
        <v>31613.800000000003</v>
      </c>
      <c r="D23" s="367">
        <f>D24+D25+D26+D27+D28</f>
        <v>29639.800000000003</v>
      </c>
      <c r="E23" s="362">
        <f aca="true" t="shared" si="1" ref="E23:E40">D23/C23*100</f>
        <v>93.75589141450885</v>
      </c>
      <c r="F23" s="363">
        <f t="shared" si="0"/>
        <v>-1974</v>
      </c>
    </row>
    <row r="24" spans="1:6" ht="12.75">
      <c r="A24" s="382" t="s">
        <v>131</v>
      </c>
      <c r="B24" s="194" t="s">
        <v>92</v>
      </c>
      <c r="C24" s="364">
        <v>13507.6</v>
      </c>
      <c r="D24" s="365">
        <v>12666.2</v>
      </c>
      <c r="E24" s="364">
        <f t="shared" si="1"/>
        <v>93.77091415203293</v>
      </c>
      <c r="F24" s="366">
        <f t="shared" si="0"/>
        <v>-841.3999999999996</v>
      </c>
    </row>
    <row r="25" spans="1:6" ht="12.75">
      <c r="A25" s="382" t="s">
        <v>132</v>
      </c>
      <c r="B25" s="163" t="s">
        <v>93</v>
      </c>
      <c r="C25" s="371">
        <v>14075.2</v>
      </c>
      <c r="D25" s="372">
        <v>13454.2</v>
      </c>
      <c r="E25" s="364">
        <f t="shared" si="1"/>
        <v>95.58798454018415</v>
      </c>
      <c r="F25" s="366">
        <f t="shared" si="0"/>
        <v>-621</v>
      </c>
    </row>
    <row r="26" spans="1:6" ht="12.75">
      <c r="A26" s="382" t="s">
        <v>133</v>
      </c>
      <c r="B26" s="163" t="s">
        <v>94</v>
      </c>
      <c r="C26" s="371">
        <v>197.1</v>
      </c>
      <c r="D26" s="372">
        <v>175.7</v>
      </c>
      <c r="E26" s="364">
        <f t="shared" si="1"/>
        <v>89.142567224759</v>
      </c>
      <c r="F26" s="366">
        <f t="shared" si="0"/>
        <v>-21.400000000000006</v>
      </c>
    </row>
    <row r="27" spans="1:6" ht="12.75">
      <c r="A27" s="382" t="s">
        <v>134</v>
      </c>
      <c r="B27" s="163" t="s">
        <v>95</v>
      </c>
      <c r="C27" s="371">
        <v>492.7</v>
      </c>
      <c r="D27" s="372">
        <v>67.9</v>
      </c>
      <c r="E27" s="364">
        <f t="shared" si="1"/>
        <v>13.781205601786079</v>
      </c>
      <c r="F27" s="366">
        <f t="shared" si="0"/>
        <v>-424.79999999999995</v>
      </c>
    </row>
    <row r="28" spans="1:6" ht="13.5" thickBot="1">
      <c r="A28" s="383" t="s">
        <v>135</v>
      </c>
      <c r="B28" s="231" t="s">
        <v>107</v>
      </c>
      <c r="C28" s="373">
        <v>3341.2</v>
      </c>
      <c r="D28" s="374">
        <v>3275.8</v>
      </c>
      <c r="E28" s="368">
        <f t="shared" si="1"/>
        <v>98.04261941817313</v>
      </c>
      <c r="F28" s="370">
        <f t="shared" si="0"/>
        <v>-65.39999999999964</v>
      </c>
    </row>
    <row r="29" spans="1:6" ht="12.75">
      <c r="A29" s="224" t="s">
        <v>136</v>
      </c>
      <c r="B29" s="232" t="s">
        <v>467</v>
      </c>
      <c r="C29" s="375">
        <f>C30+C31+C32</f>
        <v>10722.999999999998</v>
      </c>
      <c r="D29" s="376">
        <f>D30+D31+D32</f>
        <v>10374.4</v>
      </c>
      <c r="E29" s="362">
        <f t="shared" si="1"/>
        <v>96.74904411078991</v>
      </c>
      <c r="F29" s="363">
        <f t="shared" si="0"/>
        <v>-348.59999999999854</v>
      </c>
    </row>
    <row r="30" spans="1:6" ht="12.75">
      <c r="A30" s="382" t="s">
        <v>137</v>
      </c>
      <c r="B30" s="163" t="s">
        <v>106</v>
      </c>
      <c r="C30" s="371">
        <v>9776.4</v>
      </c>
      <c r="D30" s="372">
        <v>9465</v>
      </c>
      <c r="E30" s="364">
        <f t="shared" si="1"/>
        <v>96.81477844605377</v>
      </c>
      <c r="F30" s="366">
        <f t="shared" si="0"/>
        <v>-311.39999999999964</v>
      </c>
    </row>
    <row r="31" spans="1:6" ht="12.75">
      <c r="A31" s="382" t="s">
        <v>138</v>
      </c>
      <c r="B31" s="163" t="s">
        <v>96</v>
      </c>
      <c r="C31" s="371">
        <v>805.3</v>
      </c>
      <c r="D31" s="372">
        <v>803.4</v>
      </c>
      <c r="E31" s="364">
        <f t="shared" si="1"/>
        <v>99.76406308208121</v>
      </c>
      <c r="F31" s="366">
        <f t="shared" si="0"/>
        <v>-1.8999999999999773</v>
      </c>
    </row>
    <row r="32" spans="1:6" ht="13.5" thickBot="1">
      <c r="A32" s="383" t="s">
        <v>139</v>
      </c>
      <c r="B32" s="231" t="s">
        <v>97</v>
      </c>
      <c r="C32" s="373">
        <v>141.3</v>
      </c>
      <c r="D32" s="374">
        <v>106</v>
      </c>
      <c r="E32" s="368">
        <f t="shared" si="1"/>
        <v>75.01769285208775</v>
      </c>
      <c r="F32" s="370">
        <f t="shared" si="0"/>
        <v>-35.30000000000001</v>
      </c>
    </row>
    <row r="33" spans="1:6" ht="12.75">
      <c r="A33" s="224" t="s">
        <v>169</v>
      </c>
      <c r="B33" s="232" t="s">
        <v>152</v>
      </c>
      <c r="C33" s="375">
        <f>C34+C35</f>
        <v>19561.8</v>
      </c>
      <c r="D33" s="376">
        <f>D34+D35</f>
        <v>18794.6</v>
      </c>
      <c r="E33" s="362">
        <f t="shared" si="1"/>
        <v>96.0780705252073</v>
      </c>
      <c r="F33" s="363">
        <f t="shared" si="0"/>
        <v>-767.2000000000007</v>
      </c>
    </row>
    <row r="34" spans="1:6" ht="12.75">
      <c r="A34" s="382" t="s">
        <v>140</v>
      </c>
      <c r="B34" s="163" t="s">
        <v>98</v>
      </c>
      <c r="C34" s="371">
        <v>18960.8</v>
      </c>
      <c r="D34" s="372">
        <v>18155.8</v>
      </c>
      <c r="E34" s="364">
        <f t="shared" si="1"/>
        <v>95.75439854858445</v>
      </c>
      <c r="F34" s="366">
        <f t="shared" si="0"/>
        <v>-805</v>
      </c>
    </row>
    <row r="35" spans="1:6" ht="13.5" thickBot="1">
      <c r="A35" s="383" t="s">
        <v>141</v>
      </c>
      <c r="B35" s="231" t="s">
        <v>99</v>
      </c>
      <c r="C35" s="373">
        <v>601</v>
      </c>
      <c r="D35" s="374">
        <v>638.8</v>
      </c>
      <c r="E35" s="368">
        <f t="shared" si="1"/>
        <v>106.28951747088186</v>
      </c>
      <c r="F35" s="370">
        <f t="shared" si="0"/>
        <v>37.799999999999955</v>
      </c>
    </row>
    <row r="36" spans="1:6" ht="12.75">
      <c r="A36" s="224" t="s">
        <v>142</v>
      </c>
      <c r="B36" s="232" t="s">
        <v>458</v>
      </c>
      <c r="C36" s="375">
        <f>C37+C38+C39+C40+C41</f>
        <v>1639.7</v>
      </c>
      <c r="D36" s="376">
        <f>D37+D38+D39+D40+D41</f>
        <v>1522.2</v>
      </c>
      <c r="E36" s="362">
        <f t="shared" si="1"/>
        <v>92.83405501006283</v>
      </c>
      <c r="F36" s="363">
        <f t="shared" si="0"/>
        <v>-117.5</v>
      </c>
    </row>
    <row r="37" spans="1:6" ht="12.75">
      <c r="A37" s="382" t="s">
        <v>143</v>
      </c>
      <c r="B37" s="163" t="s">
        <v>102</v>
      </c>
      <c r="C37" s="371">
        <v>441.3</v>
      </c>
      <c r="D37" s="372">
        <v>368.8</v>
      </c>
      <c r="E37" s="364">
        <f t="shared" si="1"/>
        <v>83.5712667119873</v>
      </c>
      <c r="F37" s="366">
        <f t="shared" si="0"/>
        <v>-72.5</v>
      </c>
    </row>
    <row r="38" spans="1:6" ht="12.75">
      <c r="A38" s="382" t="s">
        <v>144</v>
      </c>
      <c r="B38" s="163" t="s">
        <v>103</v>
      </c>
      <c r="C38" s="371">
        <v>60.8</v>
      </c>
      <c r="D38" s="372">
        <v>54.7</v>
      </c>
      <c r="E38" s="364">
        <f t="shared" si="1"/>
        <v>89.9671052631579</v>
      </c>
      <c r="F38" s="366">
        <f t="shared" si="0"/>
        <v>-6.099999999999994</v>
      </c>
    </row>
    <row r="39" spans="1:6" ht="12.75">
      <c r="A39" s="382" t="s">
        <v>118</v>
      </c>
      <c r="B39" s="163" t="s">
        <v>153</v>
      </c>
      <c r="C39" s="371">
        <v>82.6</v>
      </c>
      <c r="D39" s="372">
        <v>70.2</v>
      </c>
      <c r="E39" s="364">
        <f t="shared" si="1"/>
        <v>84.98789346246974</v>
      </c>
      <c r="F39" s="366">
        <f t="shared" si="0"/>
        <v>-12.399999999999991</v>
      </c>
    </row>
    <row r="40" spans="1:6" ht="12.75">
      <c r="A40" s="382" t="s">
        <v>117</v>
      </c>
      <c r="B40" s="194" t="s">
        <v>243</v>
      </c>
      <c r="C40" s="364">
        <v>1055</v>
      </c>
      <c r="D40" s="365">
        <v>1028.5</v>
      </c>
      <c r="E40" s="364">
        <f t="shared" si="1"/>
        <v>97.48815165876778</v>
      </c>
      <c r="F40" s="366">
        <f t="shared" si="0"/>
        <v>-26.5</v>
      </c>
    </row>
    <row r="41" spans="1:6" ht="13.5" thickBot="1">
      <c r="A41" s="383" t="s">
        <v>116</v>
      </c>
      <c r="B41" s="230" t="s">
        <v>104</v>
      </c>
      <c r="C41" s="368">
        <v>0</v>
      </c>
      <c r="D41" s="369">
        <v>0</v>
      </c>
      <c r="E41" s="368">
        <v>0</v>
      </c>
      <c r="F41" s="370">
        <f t="shared" si="0"/>
        <v>0</v>
      </c>
    </row>
    <row r="42" spans="1:6" ht="13.5" thickBot="1">
      <c r="A42" s="222" t="s">
        <v>196</v>
      </c>
      <c r="B42" s="175" t="s">
        <v>105</v>
      </c>
      <c r="C42" s="377">
        <f>C5+C10+C13+C17+C21+C23+C29+C33+C36</f>
        <v>93048.6</v>
      </c>
      <c r="D42" s="378">
        <f>D5+D10+D13+D17+D21+D23+D29+D33+D36</f>
        <v>85758.8</v>
      </c>
      <c r="E42" s="377">
        <f>D42/C42*100</f>
        <v>92.16559948242102</v>
      </c>
      <c r="F42" s="379">
        <f t="shared" si="0"/>
        <v>-7289.800000000003</v>
      </c>
    </row>
    <row r="43" spans="1:6" ht="13.5" thickBot="1">
      <c r="A43" s="356" t="s">
        <v>197</v>
      </c>
      <c r="B43" s="196" t="s">
        <v>193</v>
      </c>
      <c r="C43" s="384">
        <v>-36894.6</v>
      </c>
      <c r="D43" s="385">
        <v>-15482.2</v>
      </c>
      <c r="E43" s="384">
        <f>D43/C43*100</f>
        <v>41.96332254584682</v>
      </c>
      <c r="F43" s="386">
        <f t="shared" si="0"/>
        <v>21412.399999999998</v>
      </c>
    </row>
    <row r="44" spans="1:6" ht="13.5">
      <c r="A44" s="358"/>
      <c r="B44" s="359" t="s">
        <v>242</v>
      </c>
      <c r="C44" s="360"/>
      <c r="D44" s="360"/>
      <c r="E44" s="360"/>
      <c r="F44" s="360"/>
    </row>
    <row r="45" spans="1:6" ht="12.75">
      <c r="A45" s="358"/>
      <c r="B45" s="204"/>
      <c r="C45" s="360"/>
      <c r="D45" s="360"/>
      <c r="E45" s="360"/>
      <c r="F45" s="360"/>
    </row>
    <row r="46" spans="1:6" ht="12.75">
      <c r="A46" s="358"/>
      <c r="B46" s="204"/>
      <c r="C46" s="360"/>
      <c r="D46" s="360"/>
      <c r="E46" s="360"/>
      <c r="F46" s="360"/>
    </row>
    <row r="47" spans="1:6" ht="12.75">
      <c r="A47" s="358"/>
      <c r="B47" s="177"/>
      <c r="C47" s="153"/>
      <c r="D47" s="153"/>
      <c r="E47" s="360"/>
      <c r="F47" s="360"/>
    </row>
    <row r="48" spans="1:6" ht="12.75">
      <c r="A48" s="358"/>
      <c r="B48" s="177"/>
      <c r="C48" s="153"/>
      <c r="D48" s="153"/>
      <c r="E48" s="360"/>
      <c r="F48" s="360"/>
    </row>
    <row r="49" spans="1:6" ht="12.75">
      <c r="A49" s="358"/>
      <c r="B49" s="204"/>
      <c r="C49" s="360"/>
      <c r="D49" s="360"/>
      <c r="E49" s="360"/>
      <c r="F49" s="360"/>
    </row>
    <row r="50" spans="1:6" ht="12.75">
      <c r="A50" s="358"/>
      <c r="B50" s="204"/>
      <c r="C50" s="360"/>
      <c r="D50" s="360"/>
      <c r="E50" s="360"/>
      <c r="F50" s="360"/>
    </row>
    <row r="51" spans="1:6" ht="12.75">
      <c r="A51" s="358"/>
      <c r="B51" s="177"/>
      <c r="C51" s="153"/>
      <c r="D51" s="153"/>
      <c r="E51" s="360"/>
      <c r="F51" s="360"/>
    </row>
    <row r="52" spans="1:6" ht="12.75">
      <c r="A52" s="358"/>
      <c r="B52" s="177"/>
      <c r="C52" s="153"/>
      <c r="D52" s="153"/>
      <c r="E52" s="360"/>
      <c r="F52" s="360"/>
    </row>
    <row r="53" spans="1:6" ht="12.75">
      <c r="A53" s="358"/>
      <c r="B53" s="177"/>
      <c r="C53" s="153"/>
      <c r="D53" s="153"/>
      <c r="E53" s="360"/>
      <c r="F53" s="360"/>
    </row>
    <row r="54" spans="1:6" ht="12.75">
      <c r="A54" s="358"/>
      <c r="B54" s="204"/>
      <c r="C54" s="397"/>
      <c r="D54" s="360"/>
      <c r="E54" s="360"/>
      <c r="F54" s="360"/>
    </row>
  </sheetData>
  <mergeCells count="2">
    <mergeCell ref="A1:F1"/>
    <mergeCell ref="A4:F4"/>
  </mergeCells>
  <printOptions/>
  <pageMargins left="0.55" right="0.3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18" sqref="B1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2.25390625" style="0" customWidth="1"/>
  </cols>
  <sheetData>
    <row r="1" spans="1:6" ht="15">
      <c r="A1" s="739" t="s">
        <v>248</v>
      </c>
      <c r="B1" s="739"/>
      <c r="C1" s="739"/>
      <c r="D1" s="739"/>
      <c r="E1" s="739"/>
      <c r="F1" s="739"/>
    </row>
    <row r="2" ht="13.5" thickBot="1"/>
    <row r="3" spans="1:6" ht="39" thickBot="1">
      <c r="A3" s="361"/>
      <c r="B3" s="347"/>
      <c r="C3" s="348" t="s">
        <v>250</v>
      </c>
      <c r="D3" s="348" t="s">
        <v>251</v>
      </c>
      <c r="E3" s="348" t="s">
        <v>465</v>
      </c>
      <c r="F3" s="349" t="s">
        <v>209</v>
      </c>
    </row>
    <row r="4" spans="1:6" ht="13.5" thickBot="1">
      <c r="A4" s="740" t="s">
        <v>249</v>
      </c>
      <c r="B4" s="731"/>
      <c r="C4" s="731"/>
      <c r="D4" s="731"/>
      <c r="E4" s="731"/>
      <c r="F4" s="732"/>
    </row>
    <row r="5" spans="1:6" ht="12.75">
      <c r="A5" s="224" t="s">
        <v>111</v>
      </c>
      <c r="B5" s="226" t="s">
        <v>539</v>
      </c>
      <c r="C5" s="362">
        <f>C6+C7+C8+C9</f>
        <v>17484.100000000002</v>
      </c>
      <c r="D5" s="362">
        <f>D6+D7+D8+D9</f>
        <v>16303.900000000001</v>
      </c>
      <c r="E5" s="362">
        <f>D5/C5*100</f>
        <v>93.24986702203717</v>
      </c>
      <c r="F5" s="363">
        <f aca="true" t="shared" si="0" ref="F5:F43">D5-C5</f>
        <v>-1180.2000000000007</v>
      </c>
    </row>
    <row r="6" spans="1:6" ht="12.75">
      <c r="A6" s="382" t="s">
        <v>185</v>
      </c>
      <c r="B6" s="172" t="s">
        <v>186</v>
      </c>
      <c r="C6" s="364">
        <v>185.7</v>
      </c>
      <c r="D6" s="365">
        <v>152.2</v>
      </c>
      <c r="E6" s="364">
        <f>D6/C6*100</f>
        <v>81.9601507808293</v>
      </c>
      <c r="F6" s="366">
        <f t="shared" si="0"/>
        <v>-33.5</v>
      </c>
    </row>
    <row r="7" spans="1:6" ht="25.5">
      <c r="A7" s="382" t="s">
        <v>112</v>
      </c>
      <c r="B7" s="172" t="s">
        <v>541</v>
      </c>
      <c r="C7" s="364">
        <v>294</v>
      </c>
      <c r="D7" s="365">
        <v>294</v>
      </c>
      <c r="E7" s="364">
        <f>D7/C7*100</f>
        <v>100</v>
      </c>
      <c r="F7" s="366">
        <f t="shared" si="0"/>
        <v>0</v>
      </c>
    </row>
    <row r="8" spans="1:6" ht="12.75">
      <c r="A8" s="382" t="s">
        <v>113</v>
      </c>
      <c r="B8" s="172" t="s">
        <v>542</v>
      </c>
      <c r="C8" s="364">
        <v>17004.4</v>
      </c>
      <c r="D8" s="365">
        <v>15857.7</v>
      </c>
      <c r="E8" s="364">
        <f>D8/C8*100</f>
        <v>93.25645127143562</v>
      </c>
      <c r="F8" s="366">
        <f t="shared" si="0"/>
        <v>-1146.7000000000007</v>
      </c>
    </row>
    <row r="9" spans="1:6" ht="13.5" thickBot="1">
      <c r="A9" s="382" t="s">
        <v>115</v>
      </c>
      <c r="B9" s="172" t="s">
        <v>109</v>
      </c>
      <c r="C9" s="364">
        <v>0</v>
      </c>
      <c r="D9" s="365">
        <v>0</v>
      </c>
      <c r="E9" s="364">
        <v>0</v>
      </c>
      <c r="F9" s="366">
        <f t="shared" si="0"/>
        <v>0</v>
      </c>
    </row>
    <row r="10" spans="1:6" ht="25.5">
      <c r="A10" s="224" t="s">
        <v>119</v>
      </c>
      <c r="B10" s="226" t="s">
        <v>540</v>
      </c>
      <c r="C10" s="362">
        <f>C11+C12</f>
        <v>1045.8000000000002</v>
      </c>
      <c r="D10" s="367">
        <f>D11+D12</f>
        <v>1036.4</v>
      </c>
      <c r="E10" s="362">
        <f>D10/C10*100</f>
        <v>99.10116657104608</v>
      </c>
      <c r="F10" s="363">
        <f t="shared" si="0"/>
        <v>-9.400000000000091</v>
      </c>
    </row>
    <row r="11" spans="1:6" ht="12.75">
      <c r="A11" s="382" t="s">
        <v>120</v>
      </c>
      <c r="B11" s="172" t="s">
        <v>544</v>
      </c>
      <c r="C11" s="364">
        <v>583.7</v>
      </c>
      <c r="D11" s="365">
        <v>516.4</v>
      </c>
      <c r="E11" s="364">
        <f>D11/C11*100</f>
        <v>88.47010450573924</v>
      </c>
      <c r="F11" s="366">
        <f t="shared" si="0"/>
        <v>-67.30000000000007</v>
      </c>
    </row>
    <row r="12" spans="1:6" ht="13.5" thickBot="1">
      <c r="A12" s="383" t="s">
        <v>189</v>
      </c>
      <c r="B12" s="227" t="s">
        <v>190</v>
      </c>
      <c r="C12" s="368">
        <v>462.1</v>
      </c>
      <c r="D12" s="369">
        <v>520</v>
      </c>
      <c r="E12" s="368">
        <f>D12/C12*100</f>
        <v>112.52975546418524</v>
      </c>
      <c r="F12" s="370">
        <f t="shared" si="0"/>
        <v>57.89999999999998</v>
      </c>
    </row>
    <row r="13" spans="1:6" ht="12.75">
      <c r="A13" s="224" t="s">
        <v>121</v>
      </c>
      <c r="B13" s="226" t="s">
        <v>158</v>
      </c>
      <c r="C13" s="362">
        <f>C14+C15+C16</f>
        <v>1281.6</v>
      </c>
      <c r="D13" s="367">
        <f>D14+D15+D16</f>
        <v>918.6</v>
      </c>
      <c r="E13" s="362">
        <f>D13/C13*100</f>
        <v>71.67602996254683</v>
      </c>
      <c r="F13" s="363">
        <f t="shared" si="0"/>
        <v>-362.9999999999999</v>
      </c>
    </row>
    <row r="14" spans="1:6" ht="12.75">
      <c r="A14" s="382" t="s">
        <v>191</v>
      </c>
      <c r="B14" s="163" t="s">
        <v>192</v>
      </c>
      <c r="C14" s="371">
        <v>0</v>
      </c>
      <c r="D14" s="372">
        <v>0</v>
      </c>
      <c r="E14" s="364">
        <v>0</v>
      </c>
      <c r="F14" s="366">
        <f t="shared" si="0"/>
        <v>0</v>
      </c>
    </row>
    <row r="15" spans="1:6" ht="12.75">
      <c r="A15" s="382" t="s">
        <v>122</v>
      </c>
      <c r="B15" s="163" t="s">
        <v>100</v>
      </c>
      <c r="C15" s="371">
        <v>1281.6</v>
      </c>
      <c r="D15" s="372">
        <v>918.6</v>
      </c>
      <c r="E15" s="364">
        <f>D15/C15*100</f>
        <v>71.67602996254683</v>
      </c>
      <c r="F15" s="366">
        <f t="shared" si="0"/>
        <v>-362.9999999999999</v>
      </c>
    </row>
    <row r="16" spans="1:6" ht="13.5" thickBot="1">
      <c r="A16" s="383" t="s">
        <v>123</v>
      </c>
      <c r="B16" s="231" t="s">
        <v>101</v>
      </c>
      <c r="C16" s="373">
        <v>0</v>
      </c>
      <c r="D16" s="374">
        <v>0</v>
      </c>
      <c r="E16" s="368">
        <v>0</v>
      </c>
      <c r="F16" s="370">
        <f t="shared" si="0"/>
        <v>0</v>
      </c>
    </row>
    <row r="17" spans="1:6" ht="12.75">
      <c r="A17" s="224" t="s">
        <v>124</v>
      </c>
      <c r="B17" s="226" t="s">
        <v>456</v>
      </c>
      <c r="C17" s="362">
        <f>C18+C19+C20</f>
        <v>9672.1</v>
      </c>
      <c r="D17" s="367">
        <f>D18+D19+D20</f>
        <v>7165</v>
      </c>
      <c r="E17" s="362">
        <f>D17/C17*100</f>
        <v>74.0790521189814</v>
      </c>
      <c r="F17" s="363">
        <f t="shared" si="0"/>
        <v>-2507.1000000000004</v>
      </c>
    </row>
    <row r="18" spans="1:6" ht="12.75">
      <c r="A18" s="382" t="s">
        <v>125</v>
      </c>
      <c r="B18" s="172" t="s">
        <v>545</v>
      </c>
      <c r="C18" s="364">
        <v>0</v>
      </c>
      <c r="D18" s="365">
        <v>0</v>
      </c>
      <c r="E18" s="364">
        <v>0</v>
      </c>
      <c r="F18" s="366">
        <f t="shared" si="0"/>
        <v>0</v>
      </c>
    </row>
    <row r="19" spans="1:6" ht="12.75">
      <c r="A19" s="382" t="s">
        <v>126</v>
      </c>
      <c r="B19" s="172" t="s">
        <v>546</v>
      </c>
      <c r="C19" s="364">
        <v>9672.1</v>
      </c>
      <c r="D19" s="365">
        <v>7165</v>
      </c>
      <c r="E19" s="364">
        <f>D19/C19*100</f>
        <v>74.0790521189814</v>
      </c>
      <c r="F19" s="366">
        <f t="shared" si="0"/>
        <v>-2507.1000000000004</v>
      </c>
    </row>
    <row r="20" spans="1:6" ht="26.25" thickBot="1">
      <c r="A20" s="383" t="s">
        <v>127</v>
      </c>
      <c r="B20" s="227" t="s">
        <v>91</v>
      </c>
      <c r="C20" s="368">
        <v>0</v>
      </c>
      <c r="D20" s="369">
        <v>0</v>
      </c>
      <c r="E20" s="368">
        <v>0</v>
      </c>
      <c r="F20" s="370">
        <f t="shared" si="0"/>
        <v>0</v>
      </c>
    </row>
    <row r="21" spans="1:6" ht="12.75">
      <c r="A21" s="224" t="s">
        <v>128</v>
      </c>
      <c r="B21" s="229" t="s">
        <v>503</v>
      </c>
      <c r="C21" s="362">
        <f>C22</f>
        <v>26.7</v>
      </c>
      <c r="D21" s="367">
        <f>D22</f>
        <v>3.9</v>
      </c>
      <c r="E21" s="362">
        <v>0</v>
      </c>
      <c r="F21" s="363">
        <f t="shared" si="0"/>
        <v>-22.8</v>
      </c>
    </row>
    <row r="22" spans="1:6" ht="13.5" thickBot="1">
      <c r="A22" s="383" t="s">
        <v>129</v>
      </c>
      <c r="B22" s="230" t="s">
        <v>110</v>
      </c>
      <c r="C22" s="368">
        <v>26.7</v>
      </c>
      <c r="D22" s="369">
        <v>3.9</v>
      </c>
      <c r="E22" s="368">
        <v>0</v>
      </c>
      <c r="F22" s="370">
        <f t="shared" si="0"/>
        <v>-22.8</v>
      </c>
    </row>
    <row r="23" spans="1:6" ht="12.75">
      <c r="A23" s="224" t="s">
        <v>130</v>
      </c>
      <c r="B23" s="229" t="s">
        <v>457</v>
      </c>
      <c r="C23" s="362">
        <f>C24+C25+C26+C27+C28</f>
        <v>31613.800000000003</v>
      </c>
      <c r="D23" s="367">
        <f>D24+D25+D26+D27+D28</f>
        <v>29639.800000000003</v>
      </c>
      <c r="E23" s="362">
        <f aca="true" t="shared" si="1" ref="E23:E40">D23/C23*100</f>
        <v>93.75589141450885</v>
      </c>
      <c r="F23" s="363">
        <f t="shared" si="0"/>
        <v>-1974</v>
      </c>
    </row>
    <row r="24" spans="1:6" ht="12.75">
      <c r="A24" s="382" t="s">
        <v>131</v>
      </c>
      <c r="B24" s="194" t="s">
        <v>92</v>
      </c>
      <c r="C24" s="364">
        <v>13507.6</v>
      </c>
      <c r="D24" s="365">
        <v>12666.2</v>
      </c>
      <c r="E24" s="364">
        <f t="shared" si="1"/>
        <v>93.77091415203293</v>
      </c>
      <c r="F24" s="366">
        <f t="shared" si="0"/>
        <v>-841.3999999999996</v>
      </c>
    </row>
    <row r="25" spans="1:6" ht="12.75">
      <c r="A25" s="382" t="s">
        <v>132</v>
      </c>
      <c r="B25" s="163" t="s">
        <v>93</v>
      </c>
      <c r="C25" s="371">
        <v>14075.2</v>
      </c>
      <c r="D25" s="372">
        <v>13454.2</v>
      </c>
      <c r="E25" s="364">
        <f t="shared" si="1"/>
        <v>95.58798454018415</v>
      </c>
      <c r="F25" s="366">
        <f t="shared" si="0"/>
        <v>-621</v>
      </c>
    </row>
    <row r="26" spans="1:6" ht="12.75">
      <c r="A26" s="382" t="s">
        <v>133</v>
      </c>
      <c r="B26" s="163" t="s">
        <v>94</v>
      </c>
      <c r="C26" s="371">
        <v>197.1</v>
      </c>
      <c r="D26" s="372">
        <v>175.7</v>
      </c>
      <c r="E26" s="364">
        <f t="shared" si="1"/>
        <v>89.142567224759</v>
      </c>
      <c r="F26" s="366">
        <f t="shared" si="0"/>
        <v>-21.400000000000006</v>
      </c>
    </row>
    <row r="27" spans="1:6" ht="12.75">
      <c r="A27" s="382" t="s">
        <v>134</v>
      </c>
      <c r="B27" s="163" t="s">
        <v>95</v>
      </c>
      <c r="C27" s="371">
        <v>492.7</v>
      </c>
      <c r="D27" s="372">
        <v>67.9</v>
      </c>
      <c r="E27" s="364">
        <f t="shared" si="1"/>
        <v>13.781205601786079</v>
      </c>
      <c r="F27" s="366">
        <f t="shared" si="0"/>
        <v>-424.79999999999995</v>
      </c>
    </row>
    <row r="28" spans="1:6" ht="13.5" thickBot="1">
      <c r="A28" s="383" t="s">
        <v>135</v>
      </c>
      <c r="B28" s="231" t="s">
        <v>107</v>
      </c>
      <c r="C28" s="373">
        <v>3341.2</v>
      </c>
      <c r="D28" s="374">
        <v>3275.8</v>
      </c>
      <c r="E28" s="368">
        <f t="shared" si="1"/>
        <v>98.04261941817313</v>
      </c>
      <c r="F28" s="370">
        <f t="shared" si="0"/>
        <v>-65.39999999999964</v>
      </c>
    </row>
    <row r="29" spans="1:6" ht="12.75">
      <c r="A29" s="224" t="s">
        <v>136</v>
      </c>
      <c r="B29" s="232" t="s">
        <v>467</v>
      </c>
      <c r="C29" s="375">
        <f>C30+C31+C32</f>
        <v>10722.999999999998</v>
      </c>
      <c r="D29" s="376">
        <f>D30+D31+D32</f>
        <v>10374.4</v>
      </c>
      <c r="E29" s="362">
        <f t="shared" si="1"/>
        <v>96.74904411078991</v>
      </c>
      <c r="F29" s="363">
        <f t="shared" si="0"/>
        <v>-348.59999999999854</v>
      </c>
    </row>
    <row r="30" spans="1:6" ht="12.75">
      <c r="A30" s="382" t="s">
        <v>137</v>
      </c>
      <c r="B30" s="163" t="s">
        <v>106</v>
      </c>
      <c r="C30" s="371">
        <v>9776.4</v>
      </c>
      <c r="D30" s="372">
        <v>9465</v>
      </c>
      <c r="E30" s="364">
        <f t="shared" si="1"/>
        <v>96.81477844605377</v>
      </c>
      <c r="F30" s="366">
        <f t="shared" si="0"/>
        <v>-311.39999999999964</v>
      </c>
    </row>
    <row r="31" spans="1:6" ht="12.75">
      <c r="A31" s="382" t="s">
        <v>138</v>
      </c>
      <c r="B31" s="163" t="s">
        <v>96</v>
      </c>
      <c r="C31" s="371">
        <v>805.3</v>
      </c>
      <c r="D31" s="372">
        <v>803.4</v>
      </c>
      <c r="E31" s="364">
        <f t="shared" si="1"/>
        <v>99.76406308208121</v>
      </c>
      <c r="F31" s="366">
        <f t="shared" si="0"/>
        <v>-1.8999999999999773</v>
      </c>
    </row>
    <row r="32" spans="1:6" ht="13.5" thickBot="1">
      <c r="A32" s="383" t="s">
        <v>139</v>
      </c>
      <c r="B32" s="231" t="s">
        <v>97</v>
      </c>
      <c r="C32" s="373">
        <v>141.3</v>
      </c>
      <c r="D32" s="374">
        <v>106</v>
      </c>
      <c r="E32" s="368">
        <f t="shared" si="1"/>
        <v>75.01769285208775</v>
      </c>
      <c r="F32" s="370">
        <f t="shared" si="0"/>
        <v>-35.30000000000001</v>
      </c>
    </row>
    <row r="33" spans="1:6" ht="12.75">
      <c r="A33" s="224" t="s">
        <v>169</v>
      </c>
      <c r="B33" s="232" t="s">
        <v>152</v>
      </c>
      <c r="C33" s="375">
        <f>C34+C35</f>
        <v>19561.8</v>
      </c>
      <c r="D33" s="376">
        <f>D34+D35</f>
        <v>18794.6</v>
      </c>
      <c r="E33" s="362">
        <f t="shared" si="1"/>
        <v>96.0780705252073</v>
      </c>
      <c r="F33" s="363">
        <f t="shared" si="0"/>
        <v>-767.2000000000007</v>
      </c>
    </row>
    <row r="34" spans="1:6" ht="12.75">
      <c r="A34" s="382" t="s">
        <v>140</v>
      </c>
      <c r="B34" s="163" t="s">
        <v>98</v>
      </c>
      <c r="C34" s="371">
        <v>18960.8</v>
      </c>
      <c r="D34" s="372">
        <v>18155.8</v>
      </c>
      <c r="E34" s="364">
        <f t="shared" si="1"/>
        <v>95.75439854858445</v>
      </c>
      <c r="F34" s="366">
        <f t="shared" si="0"/>
        <v>-805</v>
      </c>
    </row>
    <row r="35" spans="1:6" ht="13.5" thickBot="1">
      <c r="A35" s="383" t="s">
        <v>141</v>
      </c>
      <c r="B35" s="231" t="s">
        <v>99</v>
      </c>
      <c r="C35" s="373">
        <v>601</v>
      </c>
      <c r="D35" s="374">
        <v>638.8</v>
      </c>
      <c r="E35" s="368">
        <f t="shared" si="1"/>
        <v>106.28951747088186</v>
      </c>
      <c r="F35" s="370">
        <f t="shared" si="0"/>
        <v>37.799999999999955</v>
      </c>
    </row>
    <row r="36" spans="1:6" ht="12.75">
      <c r="A36" s="224" t="s">
        <v>142</v>
      </c>
      <c r="B36" s="232" t="s">
        <v>458</v>
      </c>
      <c r="C36" s="375">
        <f>C37+C38+C39+C40+C41</f>
        <v>1639.7</v>
      </c>
      <c r="D36" s="376">
        <f>D37+D38+D39+D40+D41</f>
        <v>1522.2</v>
      </c>
      <c r="E36" s="362">
        <f t="shared" si="1"/>
        <v>92.83405501006283</v>
      </c>
      <c r="F36" s="363">
        <f t="shared" si="0"/>
        <v>-117.5</v>
      </c>
    </row>
    <row r="37" spans="1:6" ht="12.75">
      <c r="A37" s="382" t="s">
        <v>143</v>
      </c>
      <c r="B37" s="163" t="s">
        <v>102</v>
      </c>
      <c r="C37" s="371">
        <v>441.3</v>
      </c>
      <c r="D37" s="372">
        <v>368.8</v>
      </c>
      <c r="E37" s="364">
        <f t="shared" si="1"/>
        <v>83.5712667119873</v>
      </c>
      <c r="F37" s="366">
        <f t="shared" si="0"/>
        <v>-72.5</v>
      </c>
    </row>
    <row r="38" spans="1:6" ht="12.75">
      <c r="A38" s="382" t="s">
        <v>144</v>
      </c>
      <c r="B38" s="163" t="s">
        <v>103</v>
      </c>
      <c r="C38" s="371">
        <v>60.8</v>
      </c>
      <c r="D38" s="372">
        <v>54.7</v>
      </c>
      <c r="E38" s="364">
        <f t="shared" si="1"/>
        <v>89.9671052631579</v>
      </c>
      <c r="F38" s="366">
        <f t="shared" si="0"/>
        <v>-6.099999999999994</v>
      </c>
    </row>
    <row r="39" spans="1:6" ht="12.75">
      <c r="A39" s="382" t="s">
        <v>118</v>
      </c>
      <c r="B39" s="163" t="s">
        <v>153</v>
      </c>
      <c r="C39" s="371">
        <v>82.6</v>
      </c>
      <c r="D39" s="372">
        <v>70.2</v>
      </c>
      <c r="E39" s="364">
        <f t="shared" si="1"/>
        <v>84.98789346246974</v>
      </c>
      <c r="F39" s="366">
        <f t="shared" si="0"/>
        <v>-12.399999999999991</v>
      </c>
    </row>
    <row r="40" spans="1:6" ht="12.75">
      <c r="A40" s="382" t="s">
        <v>117</v>
      </c>
      <c r="B40" s="194" t="s">
        <v>243</v>
      </c>
      <c r="C40" s="364">
        <v>1055</v>
      </c>
      <c r="D40" s="365">
        <v>1028.5</v>
      </c>
      <c r="E40" s="364">
        <f t="shared" si="1"/>
        <v>97.48815165876778</v>
      </c>
      <c r="F40" s="366">
        <f t="shared" si="0"/>
        <v>-26.5</v>
      </c>
    </row>
    <row r="41" spans="1:6" ht="13.5" thickBot="1">
      <c r="A41" s="383" t="s">
        <v>116</v>
      </c>
      <c r="B41" s="230" t="s">
        <v>104</v>
      </c>
      <c r="C41" s="368">
        <v>0</v>
      </c>
      <c r="D41" s="369">
        <v>0</v>
      </c>
      <c r="E41" s="368">
        <v>0</v>
      </c>
      <c r="F41" s="370">
        <f t="shared" si="0"/>
        <v>0</v>
      </c>
    </row>
    <row r="42" spans="1:6" ht="13.5" thickBot="1">
      <c r="A42" s="222" t="s">
        <v>196</v>
      </c>
      <c r="B42" s="175" t="s">
        <v>105</v>
      </c>
      <c r="C42" s="377">
        <f>C5+C10+C13+C17+C21+C23+C29+C33+C36</f>
        <v>93048.6</v>
      </c>
      <c r="D42" s="378">
        <f>D5+D10+D13+D17+D21+D23+D29+D33+D36</f>
        <v>85758.8</v>
      </c>
      <c r="E42" s="377">
        <f>D42/C42*100</f>
        <v>92.16559948242102</v>
      </c>
      <c r="F42" s="379">
        <f t="shared" si="0"/>
        <v>-7289.800000000003</v>
      </c>
    </row>
    <row r="43" spans="1:6" ht="13.5" thickBot="1">
      <c r="A43" s="356" t="s">
        <v>197</v>
      </c>
      <c r="B43" s="196" t="s">
        <v>193</v>
      </c>
      <c r="C43" s="384">
        <v>-36894.6</v>
      </c>
      <c r="D43" s="385">
        <v>-15482.2</v>
      </c>
      <c r="E43" s="384">
        <f>D43/C43*100</f>
        <v>41.96332254584682</v>
      </c>
      <c r="F43" s="386">
        <f t="shared" si="0"/>
        <v>21412.399999999998</v>
      </c>
    </row>
    <row r="44" spans="1:6" ht="13.5">
      <c r="A44" s="358"/>
      <c r="B44" s="359" t="s">
        <v>242</v>
      </c>
      <c r="C44" s="360"/>
      <c r="D44" s="360"/>
      <c r="E44" s="360"/>
      <c r="F44" s="360"/>
    </row>
    <row r="45" spans="1:6" ht="12.75">
      <c r="A45" s="358"/>
      <c r="B45" s="204"/>
      <c r="C45" s="360"/>
      <c r="D45" s="360"/>
      <c r="E45" s="360"/>
      <c r="F45" s="360"/>
    </row>
    <row r="46" spans="1:6" ht="12.75">
      <c r="A46" s="358"/>
      <c r="B46" s="204"/>
      <c r="C46" s="360"/>
      <c r="D46" s="360"/>
      <c r="E46" s="360"/>
      <c r="F46" s="360"/>
    </row>
    <row r="47" spans="1:6" ht="12.75">
      <c r="A47" s="358"/>
      <c r="B47" s="177"/>
      <c r="C47" s="153"/>
      <c r="D47" s="153"/>
      <c r="E47" s="360"/>
      <c r="F47" s="360"/>
    </row>
    <row r="48" spans="1:6" ht="12.75">
      <c r="A48" s="358"/>
      <c r="B48" s="177"/>
      <c r="C48" s="153"/>
      <c r="D48" s="153"/>
      <c r="E48" s="360"/>
      <c r="F48" s="360"/>
    </row>
    <row r="49" spans="1:6" ht="12.75">
      <c r="A49" s="358"/>
      <c r="B49" s="204"/>
      <c r="C49" s="360"/>
      <c r="D49" s="360"/>
      <c r="E49" s="360"/>
      <c r="F49" s="360"/>
    </row>
    <row r="50" spans="1:6" ht="12.75">
      <c r="A50" s="358"/>
      <c r="B50" s="204"/>
      <c r="C50" s="360"/>
      <c r="D50" s="360"/>
      <c r="E50" s="360"/>
      <c r="F50" s="360"/>
    </row>
    <row r="51" spans="1:6" ht="12.75">
      <c r="A51" s="358"/>
      <c r="B51" s="177"/>
      <c r="C51" s="153"/>
      <c r="D51" s="153"/>
      <c r="E51" s="360"/>
      <c r="F51" s="360"/>
    </row>
    <row r="52" spans="1:6" ht="12.75">
      <c r="A52" s="358"/>
      <c r="B52" s="177"/>
      <c r="C52" s="153"/>
      <c r="D52" s="153"/>
      <c r="E52" s="360"/>
      <c r="F52" s="360"/>
    </row>
    <row r="53" spans="1:6" ht="12.75">
      <c r="A53" s="358"/>
      <c r="B53" s="177"/>
      <c r="C53" s="153"/>
      <c r="D53" s="153"/>
      <c r="E53" s="360"/>
      <c r="F53" s="360"/>
    </row>
    <row r="54" spans="1:6" ht="12.75">
      <c r="A54" s="358"/>
      <c r="B54" s="204"/>
      <c r="C54" s="397"/>
      <c r="D54" s="360"/>
      <c r="E54" s="360"/>
      <c r="F54" s="360"/>
    </row>
  </sheetData>
  <mergeCells count="2">
    <mergeCell ref="A1:F1"/>
    <mergeCell ref="A4:F4"/>
  </mergeCells>
  <printOptions/>
  <pageMargins left="0.55" right="0.3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38" sqref="D38"/>
    </sheetView>
  </sheetViews>
  <sheetFormatPr defaultColWidth="9.00390625" defaultRowHeight="12.75"/>
  <cols>
    <col min="1" max="1" width="7.125" style="321" customWidth="1"/>
    <col min="2" max="2" width="44.875" style="0" customWidth="1"/>
    <col min="6" max="6" width="12.25390625" style="0" customWidth="1"/>
  </cols>
  <sheetData>
    <row r="1" spans="1:6" ht="15">
      <c r="A1" s="739" t="s">
        <v>255</v>
      </c>
      <c r="B1" s="739"/>
      <c r="C1" s="739"/>
      <c r="D1" s="739"/>
      <c r="E1" s="739"/>
      <c r="F1" s="739"/>
    </row>
    <row r="2" ht="13.5" thickBot="1"/>
    <row r="3" spans="1:6" ht="39" thickBot="1">
      <c r="A3" s="361"/>
      <c r="B3" s="347"/>
      <c r="C3" s="348" t="s">
        <v>256</v>
      </c>
      <c r="D3" s="348" t="s">
        <v>257</v>
      </c>
      <c r="E3" s="348" t="s">
        <v>465</v>
      </c>
      <c r="F3" s="349" t="s">
        <v>209</v>
      </c>
    </row>
    <row r="4" spans="1:6" ht="13.5" thickBot="1">
      <c r="A4" s="740" t="s">
        <v>258</v>
      </c>
      <c r="B4" s="731"/>
      <c r="C4" s="731"/>
      <c r="D4" s="731"/>
      <c r="E4" s="731"/>
      <c r="F4" s="732"/>
    </row>
    <row r="5" spans="1:6" s="449" customFormat="1" ht="12.75">
      <c r="A5" s="446" t="s">
        <v>111</v>
      </c>
      <c r="B5" s="226" t="s">
        <v>539</v>
      </c>
      <c r="C5" s="462">
        <f>C6+C7+C8+C10+C9</f>
        <v>21796.1</v>
      </c>
      <c r="D5" s="362">
        <f>D6+D7+D8+D10+D9</f>
        <v>20315.000000000004</v>
      </c>
      <c r="E5" s="363">
        <f>D5/C5*100</f>
        <v>93.20474763833899</v>
      </c>
      <c r="F5" s="363">
        <f aca="true" t="shared" si="0" ref="F5:F44">D5-C5</f>
        <v>-1481.099999999995</v>
      </c>
    </row>
    <row r="6" spans="1:6" ht="12.75">
      <c r="A6" s="382" t="s">
        <v>185</v>
      </c>
      <c r="B6" s="444" t="s">
        <v>186</v>
      </c>
      <c r="C6" s="463">
        <v>232.3</v>
      </c>
      <c r="D6" s="371">
        <v>183.1</v>
      </c>
      <c r="E6" s="445">
        <f>D6/C6*100</f>
        <v>78.82049074472664</v>
      </c>
      <c r="F6" s="445">
        <f t="shared" si="0"/>
        <v>-49.20000000000002</v>
      </c>
    </row>
    <row r="7" spans="1:6" ht="25.5">
      <c r="A7" s="382" t="s">
        <v>112</v>
      </c>
      <c r="B7" s="444" t="s">
        <v>541</v>
      </c>
      <c r="C7" s="463">
        <v>358.3</v>
      </c>
      <c r="D7" s="371">
        <v>358.3</v>
      </c>
      <c r="E7" s="445">
        <f>D7/C7*100</f>
        <v>100</v>
      </c>
      <c r="F7" s="445">
        <f t="shared" si="0"/>
        <v>0</v>
      </c>
    </row>
    <row r="8" spans="1:6" ht="12.75">
      <c r="A8" s="382" t="s">
        <v>113</v>
      </c>
      <c r="B8" s="444" t="s">
        <v>542</v>
      </c>
      <c r="C8" s="463">
        <v>21180.5</v>
      </c>
      <c r="D8" s="371">
        <v>19749.2</v>
      </c>
      <c r="E8" s="445">
        <f>D8/C8*100</f>
        <v>93.24236916031255</v>
      </c>
      <c r="F8" s="445">
        <f t="shared" si="0"/>
        <v>-1431.2999999999993</v>
      </c>
    </row>
    <row r="9" spans="1:6" ht="12.75">
      <c r="A9" s="461" t="s">
        <v>253</v>
      </c>
      <c r="B9" s="415" t="s">
        <v>254</v>
      </c>
      <c r="C9" s="464">
        <v>25</v>
      </c>
      <c r="D9" s="469">
        <v>24.4</v>
      </c>
      <c r="E9" s="468">
        <f>D9/C9*100</f>
        <v>97.6</v>
      </c>
      <c r="F9" s="404">
        <f t="shared" si="0"/>
        <v>-0.6000000000000014</v>
      </c>
    </row>
    <row r="10" spans="1:6" ht="13.5" thickBot="1">
      <c r="A10" s="382" t="s">
        <v>115</v>
      </c>
      <c r="B10" s="444" t="s">
        <v>109</v>
      </c>
      <c r="C10" s="463">
        <v>0</v>
      </c>
      <c r="D10" s="371">
        <v>0</v>
      </c>
      <c r="E10" s="445">
        <v>0</v>
      </c>
      <c r="F10" s="445">
        <f t="shared" si="0"/>
        <v>0</v>
      </c>
    </row>
    <row r="11" spans="1:6" s="449" customFormat="1" ht="25.5">
      <c r="A11" s="446" t="s">
        <v>119</v>
      </c>
      <c r="B11" s="226" t="s">
        <v>540</v>
      </c>
      <c r="C11" s="462">
        <f>C12+C13</f>
        <v>1239</v>
      </c>
      <c r="D11" s="362">
        <f>D12+D13</f>
        <v>1152.4</v>
      </c>
      <c r="E11" s="363">
        <f>D11/C11*100</f>
        <v>93.01049233252624</v>
      </c>
      <c r="F11" s="363">
        <f t="shared" si="0"/>
        <v>-86.59999999999991</v>
      </c>
    </row>
    <row r="12" spans="1:6" ht="12.75">
      <c r="A12" s="382" t="s">
        <v>120</v>
      </c>
      <c r="B12" s="444" t="s">
        <v>544</v>
      </c>
      <c r="C12" s="463">
        <v>737.3</v>
      </c>
      <c r="D12" s="371">
        <v>659.6</v>
      </c>
      <c r="E12" s="445">
        <f>D12/C12*100</f>
        <v>89.46154889461549</v>
      </c>
      <c r="F12" s="445">
        <f t="shared" si="0"/>
        <v>-77.69999999999993</v>
      </c>
    </row>
    <row r="13" spans="1:6" ht="13.5" thickBot="1">
      <c r="A13" s="383" t="s">
        <v>189</v>
      </c>
      <c r="B13" s="447" t="s">
        <v>190</v>
      </c>
      <c r="C13" s="465">
        <v>501.7</v>
      </c>
      <c r="D13" s="373">
        <v>492.8</v>
      </c>
      <c r="E13" s="448">
        <f>D13/C13*100</f>
        <v>98.22603149292406</v>
      </c>
      <c r="F13" s="448">
        <f t="shared" si="0"/>
        <v>-8.899999999999977</v>
      </c>
    </row>
    <row r="14" spans="1:6" s="449" customFormat="1" ht="12.75">
      <c r="A14" s="446" t="s">
        <v>121</v>
      </c>
      <c r="B14" s="226" t="s">
        <v>158</v>
      </c>
      <c r="C14" s="462">
        <f>C15+C16+C17</f>
        <v>1580.5</v>
      </c>
      <c r="D14" s="362">
        <f>D15+D16+D17</f>
        <v>1226</v>
      </c>
      <c r="E14" s="363">
        <f>D14/C14*100</f>
        <v>77.57038911736792</v>
      </c>
      <c r="F14" s="363">
        <f t="shared" si="0"/>
        <v>-354.5</v>
      </c>
    </row>
    <row r="15" spans="1:6" ht="12.75">
      <c r="A15" s="382" t="s">
        <v>191</v>
      </c>
      <c r="B15" s="163" t="s">
        <v>192</v>
      </c>
      <c r="C15" s="463">
        <v>0</v>
      </c>
      <c r="D15" s="371">
        <v>0</v>
      </c>
      <c r="E15" s="445">
        <v>0</v>
      </c>
      <c r="F15" s="445">
        <f t="shared" si="0"/>
        <v>0</v>
      </c>
    </row>
    <row r="16" spans="1:6" ht="12.75">
      <c r="A16" s="382" t="s">
        <v>122</v>
      </c>
      <c r="B16" s="163" t="s">
        <v>100</v>
      </c>
      <c r="C16" s="463">
        <v>1580.5</v>
      </c>
      <c r="D16" s="371">
        <v>1226</v>
      </c>
      <c r="E16" s="445">
        <f>D16/C16*100</f>
        <v>77.57038911736792</v>
      </c>
      <c r="F16" s="445">
        <f t="shared" si="0"/>
        <v>-354.5</v>
      </c>
    </row>
    <row r="17" spans="1:6" ht="13.5" thickBot="1">
      <c r="A17" s="383" t="s">
        <v>123</v>
      </c>
      <c r="B17" s="231" t="s">
        <v>101</v>
      </c>
      <c r="C17" s="465">
        <v>0</v>
      </c>
      <c r="D17" s="373">
        <v>0</v>
      </c>
      <c r="E17" s="448">
        <v>0</v>
      </c>
      <c r="F17" s="448">
        <f t="shared" si="0"/>
        <v>0</v>
      </c>
    </row>
    <row r="18" spans="1:6" s="449" customFormat="1" ht="12.75">
      <c r="A18" s="446" t="s">
        <v>124</v>
      </c>
      <c r="B18" s="226" t="s">
        <v>456</v>
      </c>
      <c r="C18" s="462">
        <f>C19+C20+C21</f>
        <v>13069.5</v>
      </c>
      <c r="D18" s="362">
        <f>D19+D20+D21</f>
        <v>10285.1</v>
      </c>
      <c r="E18" s="363">
        <f>D18/C18*100</f>
        <v>78.69543593863575</v>
      </c>
      <c r="F18" s="363">
        <f t="shared" si="0"/>
        <v>-2784.3999999999996</v>
      </c>
    </row>
    <row r="19" spans="1:6" ht="12.75">
      <c r="A19" s="382" t="s">
        <v>125</v>
      </c>
      <c r="B19" s="444" t="s">
        <v>545</v>
      </c>
      <c r="C19" s="463"/>
      <c r="D19" s="371">
        <v>0</v>
      </c>
      <c r="E19" s="445">
        <v>0</v>
      </c>
      <c r="F19" s="445">
        <f t="shared" si="0"/>
        <v>0</v>
      </c>
    </row>
    <row r="20" spans="1:6" ht="12.75">
      <c r="A20" s="382" t="s">
        <v>126</v>
      </c>
      <c r="B20" s="444" t="s">
        <v>546</v>
      </c>
      <c r="C20" s="463">
        <v>13069.5</v>
      </c>
      <c r="D20" s="371">
        <v>10285.1</v>
      </c>
      <c r="E20" s="445">
        <f>D20/C20*100</f>
        <v>78.69543593863575</v>
      </c>
      <c r="F20" s="445">
        <f t="shared" si="0"/>
        <v>-2784.3999999999996</v>
      </c>
    </row>
    <row r="21" spans="1:6" ht="26.25" thickBot="1">
      <c r="A21" s="383" t="s">
        <v>127</v>
      </c>
      <c r="B21" s="447" t="s">
        <v>91</v>
      </c>
      <c r="C21" s="465"/>
      <c r="D21" s="373">
        <v>0</v>
      </c>
      <c r="E21" s="448">
        <v>0</v>
      </c>
      <c r="F21" s="448">
        <f t="shared" si="0"/>
        <v>0</v>
      </c>
    </row>
    <row r="22" spans="1:6" s="449" customFormat="1" ht="12.75">
      <c r="A22" s="446" t="s">
        <v>128</v>
      </c>
      <c r="B22" s="229" t="s">
        <v>503</v>
      </c>
      <c r="C22" s="462">
        <f>C23</f>
        <v>33.3</v>
      </c>
      <c r="D22" s="362">
        <f>D23</f>
        <v>10.1</v>
      </c>
      <c r="E22" s="363">
        <v>0</v>
      </c>
      <c r="F22" s="363">
        <f t="shared" si="0"/>
        <v>-23.199999999999996</v>
      </c>
    </row>
    <row r="23" spans="1:6" ht="13.5" thickBot="1">
      <c r="A23" s="383" t="s">
        <v>129</v>
      </c>
      <c r="B23" s="231" t="s">
        <v>110</v>
      </c>
      <c r="C23" s="465">
        <v>33.3</v>
      </c>
      <c r="D23" s="373">
        <v>10.1</v>
      </c>
      <c r="E23" s="448">
        <v>0</v>
      </c>
      <c r="F23" s="448">
        <f t="shared" si="0"/>
        <v>-23.199999999999996</v>
      </c>
    </row>
    <row r="24" spans="1:6" s="449" customFormat="1" ht="12.75">
      <c r="A24" s="446" t="s">
        <v>130</v>
      </c>
      <c r="B24" s="229" t="s">
        <v>457</v>
      </c>
      <c r="C24" s="462">
        <f>C25+C26+C27+C28+C29</f>
        <v>41022.100000000006</v>
      </c>
      <c r="D24" s="362">
        <f>D25+D26+D27+D28+D29</f>
        <v>38617.8</v>
      </c>
      <c r="E24" s="363">
        <f aca="true" t="shared" si="1" ref="E24:E41">D24/C24*100</f>
        <v>94.13901287354864</v>
      </c>
      <c r="F24" s="363">
        <f t="shared" si="0"/>
        <v>-2404.300000000003</v>
      </c>
    </row>
    <row r="25" spans="1:6" ht="12.75">
      <c r="A25" s="382" t="s">
        <v>131</v>
      </c>
      <c r="B25" s="163" t="s">
        <v>92</v>
      </c>
      <c r="C25" s="463">
        <v>18027.3</v>
      </c>
      <c r="D25" s="371">
        <v>17313.7</v>
      </c>
      <c r="E25" s="445">
        <f t="shared" si="1"/>
        <v>96.04155919078288</v>
      </c>
      <c r="F25" s="445">
        <f t="shared" si="0"/>
        <v>-713.5999999999985</v>
      </c>
    </row>
    <row r="26" spans="1:6" ht="12.75">
      <c r="A26" s="382" t="s">
        <v>132</v>
      </c>
      <c r="B26" s="163" t="s">
        <v>93</v>
      </c>
      <c r="C26" s="463">
        <v>17290</v>
      </c>
      <c r="D26" s="371">
        <v>16563.4</v>
      </c>
      <c r="E26" s="445">
        <f t="shared" si="1"/>
        <v>95.79757085020245</v>
      </c>
      <c r="F26" s="445">
        <f t="shared" si="0"/>
        <v>-726.5999999999985</v>
      </c>
    </row>
    <row r="27" spans="1:6" ht="12.75">
      <c r="A27" s="382" t="s">
        <v>133</v>
      </c>
      <c r="B27" s="163" t="s">
        <v>94</v>
      </c>
      <c r="C27" s="463">
        <v>258.9</v>
      </c>
      <c r="D27" s="371">
        <v>258.9</v>
      </c>
      <c r="E27" s="445">
        <f t="shared" si="1"/>
        <v>100</v>
      </c>
      <c r="F27" s="445">
        <f t="shared" si="0"/>
        <v>0</v>
      </c>
    </row>
    <row r="28" spans="1:6" ht="12.75">
      <c r="A28" s="382" t="s">
        <v>134</v>
      </c>
      <c r="B28" s="163" t="s">
        <v>95</v>
      </c>
      <c r="C28" s="463">
        <v>945.3</v>
      </c>
      <c r="D28" s="371">
        <v>76.2</v>
      </c>
      <c r="E28" s="445">
        <f t="shared" si="1"/>
        <v>8.06093303713107</v>
      </c>
      <c r="F28" s="445">
        <f t="shared" si="0"/>
        <v>-869.0999999999999</v>
      </c>
    </row>
    <row r="29" spans="1:6" ht="13.5" thickBot="1">
      <c r="A29" s="383" t="s">
        <v>135</v>
      </c>
      <c r="B29" s="231" t="s">
        <v>107</v>
      </c>
      <c r="C29" s="465">
        <v>4500.6</v>
      </c>
      <c r="D29" s="373">
        <v>4405.6</v>
      </c>
      <c r="E29" s="448">
        <f t="shared" si="1"/>
        <v>97.88917033284451</v>
      </c>
      <c r="F29" s="448">
        <f t="shared" si="0"/>
        <v>-95</v>
      </c>
    </row>
    <row r="30" spans="1:6" s="449" customFormat="1" ht="12.75">
      <c r="A30" s="446" t="s">
        <v>136</v>
      </c>
      <c r="B30" s="229" t="s">
        <v>467</v>
      </c>
      <c r="C30" s="462">
        <f>C31+C32+C33</f>
        <v>13377.900000000001</v>
      </c>
      <c r="D30" s="362">
        <f>D31+D32+D33</f>
        <v>12708.6</v>
      </c>
      <c r="E30" s="363">
        <f t="shared" si="1"/>
        <v>94.99697261902091</v>
      </c>
      <c r="F30" s="363">
        <f t="shared" si="0"/>
        <v>-669.3000000000011</v>
      </c>
    </row>
    <row r="31" spans="1:6" ht="12.75">
      <c r="A31" s="382" t="s">
        <v>137</v>
      </c>
      <c r="B31" s="163" t="s">
        <v>106</v>
      </c>
      <c r="C31" s="463">
        <v>12262.2</v>
      </c>
      <c r="D31" s="371">
        <v>11593</v>
      </c>
      <c r="E31" s="445">
        <f t="shared" si="1"/>
        <v>94.54257800394709</v>
      </c>
      <c r="F31" s="445">
        <f t="shared" si="0"/>
        <v>-669.2000000000007</v>
      </c>
    </row>
    <row r="32" spans="1:6" ht="12.75">
      <c r="A32" s="382" t="s">
        <v>138</v>
      </c>
      <c r="B32" s="163" t="s">
        <v>96</v>
      </c>
      <c r="C32" s="463">
        <v>939</v>
      </c>
      <c r="D32" s="371">
        <v>939</v>
      </c>
      <c r="E32" s="445">
        <f t="shared" si="1"/>
        <v>100</v>
      </c>
      <c r="F32" s="445">
        <f t="shared" si="0"/>
        <v>0</v>
      </c>
    </row>
    <row r="33" spans="1:6" ht="13.5" thickBot="1">
      <c r="A33" s="383" t="s">
        <v>139</v>
      </c>
      <c r="B33" s="231" t="s">
        <v>97</v>
      </c>
      <c r="C33" s="465">
        <v>176.7</v>
      </c>
      <c r="D33" s="373">
        <v>176.6</v>
      </c>
      <c r="E33" s="448">
        <f t="shared" si="1"/>
        <v>99.94340690435767</v>
      </c>
      <c r="F33" s="448">
        <f t="shared" si="0"/>
        <v>-0.09999999999999432</v>
      </c>
    </row>
    <row r="34" spans="1:6" s="449" customFormat="1" ht="12.75">
      <c r="A34" s="446" t="s">
        <v>169</v>
      </c>
      <c r="B34" s="229" t="s">
        <v>152</v>
      </c>
      <c r="C34" s="462">
        <f>C35+C36</f>
        <v>25500.1</v>
      </c>
      <c r="D34" s="362">
        <f>D35+D36</f>
        <v>23625.2</v>
      </c>
      <c r="E34" s="363">
        <f t="shared" si="1"/>
        <v>92.64747981380465</v>
      </c>
      <c r="F34" s="363">
        <f t="shared" si="0"/>
        <v>-1874.8999999999978</v>
      </c>
    </row>
    <row r="35" spans="1:6" ht="12.75">
      <c r="A35" s="382" t="s">
        <v>140</v>
      </c>
      <c r="B35" s="163" t="s">
        <v>98</v>
      </c>
      <c r="C35" s="463">
        <v>24656.1</v>
      </c>
      <c r="D35" s="371">
        <v>22781.2</v>
      </c>
      <c r="E35" s="445">
        <f t="shared" si="1"/>
        <v>92.39579657772316</v>
      </c>
      <c r="F35" s="445">
        <f t="shared" si="0"/>
        <v>-1874.8999999999978</v>
      </c>
    </row>
    <row r="36" spans="1:6" ht="13.5" thickBot="1">
      <c r="A36" s="383" t="s">
        <v>141</v>
      </c>
      <c r="B36" s="231" t="s">
        <v>99</v>
      </c>
      <c r="C36" s="465">
        <v>844</v>
      </c>
      <c r="D36" s="373">
        <v>844</v>
      </c>
      <c r="E36" s="448">
        <f t="shared" si="1"/>
        <v>100</v>
      </c>
      <c r="F36" s="448">
        <f t="shared" si="0"/>
        <v>0</v>
      </c>
    </row>
    <row r="37" spans="1:6" s="449" customFormat="1" ht="12.75">
      <c r="A37" s="446" t="s">
        <v>142</v>
      </c>
      <c r="B37" s="229" t="s">
        <v>458</v>
      </c>
      <c r="C37" s="462">
        <f>C38+C39+C40+C41+C42</f>
        <v>2115</v>
      </c>
      <c r="D37" s="362">
        <f>D38+D39+D40+D41+D42</f>
        <v>2043.8999999999999</v>
      </c>
      <c r="E37" s="363">
        <f t="shared" si="1"/>
        <v>96.63829787234042</v>
      </c>
      <c r="F37" s="363">
        <f t="shared" si="0"/>
        <v>-71.10000000000014</v>
      </c>
    </row>
    <row r="38" spans="1:6" ht="12.75">
      <c r="A38" s="382" t="s">
        <v>143</v>
      </c>
      <c r="B38" s="163" t="s">
        <v>102</v>
      </c>
      <c r="C38" s="463">
        <v>551.7</v>
      </c>
      <c r="D38" s="371">
        <v>529.3</v>
      </c>
      <c r="E38" s="445">
        <f t="shared" si="1"/>
        <v>95.93982236722856</v>
      </c>
      <c r="F38" s="445">
        <f t="shared" si="0"/>
        <v>-22.40000000000009</v>
      </c>
    </row>
    <row r="39" spans="1:6" ht="12.75">
      <c r="A39" s="382" t="s">
        <v>144</v>
      </c>
      <c r="B39" s="163" t="s">
        <v>103</v>
      </c>
      <c r="C39" s="463">
        <v>77.6</v>
      </c>
      <c r="D39" s="371">
        <v>69.2</v>
      </c>
      <c r="E39" s="445">
        <f t="shared" si="1"/>
        <v>89.17525773195877</v>
      </c>
      <c r="F39" s="445">
        <f t="shared" si="0"/>
        <v>-8.399999999999991</v>
      </c>
    </row>
    <row r="40" spans="1:6" ht="12.75">
      <c r="A40" s="382" t="s">
        <v>118</v>
      </c>
      <c r="B40" s="163" t="s">
        <v>153</v>
      </c>
      <c r="C40" s="463">
        <v>168.5</v>
      </c>
      <c r="D40" s="371">
        <v>140.3</v>
      </c>
      <c r="E40" s="445">
        <f t="shared" si="1"/>
        <v>83.26409495548963</v>
      </c>
      <c r="F40" s="445">
        <f t="shared" si="0"/>
        <v>-28.19999999999999</v>
      </c>
    </row>
    <row r="41" spans="1:6" ht="12.75">
      <c r="A41" s="382" t="s">
        <v>117</v>
      </c>
      <c r="B41" s="163" t="s">
        <v>243</v>
      </c>
      <c r="C41" s="463">
        <v>1317.2</v>
      </c>
      <c r="D41" s="371">
        <v>1305.1</v>
      </c>
      <c r="E41" s="445">
        <f t="shared" si="1"/>
        <v>99.08138475554205</v>
      </c>
      <c r="F41" s="445">
        <f t="shared" si="0"/>
        <v>-12.100000000000136</v>
      </c>
    </row>
    <row r="42" spans="1:6" ht="13.5" thickBot="1">
      <c r="A42" s="383" t="s">
        <v>116</v>
      </c>
      <c r="B42" s="231" t="s">
        <v>104</v>
      </c>
      <c r="C42" s="465">
        <v>0</v>
      </c>
      <c r="D42" s="373">
        <v>0</v>
      </c>
      <c r="E42" s="448">
        <v>0</v>
      </c>
      <c r="F42" s="448">
        <f t="shared" si="0"/>
        <v>0</v>
      </c>
    </row>
    <row r="43" spans="1:6" ht="13.5" thickBot="1">
      <c r="A43" s="222" t="s">
        <v>196</v>
      </c>
      <c r="B43" s="175" t="s">
        <v>105</v>
      </c>
      <c r="C43" s="466">
        <f>C5+C11+C14+C18+C22+C24+C30+C34+C37</f>
        <v>119733.5</v>
      </c>
      <c r="D43" s="377">
        <f>D5+D11+D14+D18+D22+D24+D30+D34+D37</f>
        <v>109984.1</v>
      </c>
      <c r="E43" s="379">
        <f>D43/C43*100</f>
        <v>91.8574166795425</v>
      </c>
      <c r="F43" s="379">
        <f t="shared" si="0"/>
        <v>-9749.399999999994</v>
      </c>
    </row>
    <row r="44" spans="1:6" s="449" customFormat="1" ht="13.5" thickBot="1">
      <c r="A44" s="450" t="s">
        <v>197</v>
      </c>
      <c r="B44" s="199" t="s">
        <v>193</v>
      </c>
      <c r="C44" s="467">
        <v>-41854.7</v>
      </c>
      <c r="D44" s="384">
        <v>-23178.3</v>
      </c>
      <c r="E44" s="386">
        <f>D44/C44*100</f>
        <v>55.37801011594875</v>
      </c>
      <c r="F44" s="386">
        <f t="shared" si="0"/>
        <v>18676.399999999998</v>
      </c>
    </row>
    <row r="45" spans="1:6" ht="13.5">
      <c r="A45" s="358"/>
      <c r="B45" s="451" t="s">
        <v>242</v>
      </c>
      <c r="C45" s="360"/>
      <c r="D45" s="360"/>
      <c r="E45" s="360"/>
      <c r="F45" s="360"/>
    </row>
    <row r="46" spans="1:6" ht="12.75">
      <c r="A46" s="358"/>
      <c r="B46" s="204"/>
      <c r="C46" s="360"/>
      <c r="D46" s="360"/>
      <c r="E46" s="360"/>
      <c r="F46" s="360"/>
    </row>
    <row r="47" spans="1:6" ht="12.75">
      <c r="A47" s="358"/>
      <c r="B47" s="204"/>
      <c r="C47" s="360"/>
      <c r="D47" s="360"/>
      <c r="E47" s="360"/>
      <c r="F47" s="360"/>
    </row>
    <row r="48" spans="1:6" ht="12.75">
      <c r="A48" s="358"/>
      <c r="B48" s="177"/>
      <c r="C48" s="153"/>
      <c r="D48" s="153"/>
      <c r="E48" s="360"/>
      <c r="F48" s="360"/>
    </row>
    <row r="49" spans="1:6" ht="12.75">
      <c r="A49" s="358"/>
      <c r="B49" s="177"/>
      <c r="C49" s="153"/>
      <c r="D49" s="153"/>
      <c r="E49" s="360"/>
      <c r="F49" s="360"/>
    </row>
    <row r="50" spans="1:6" ht="12.75">
      <c r="A50" s="358"/>
      <c r="B50" s="204"/>
      <c r="C50" s="360"/>
      <c r="D50" s="360"/>
      <c r="E50" s="360"/>
      <c r="F50" s="360"/>
    </row>
    <row r="51" spans="1:6" ht="12.75">
      <c r="A51" s="358"/>
      <c r="B51" s="204"/>
      <c r="C51" s="360"/>
      <c r="D51" s="360"/>
      <c r="E51" s="360"/>
      <c r="F51" s="360"/>
    </row>
    <row r="52" spans="1:6" ht="12.75">
      <c r="A52" s="358"/>
      <c r="B52" s="177"/>
      <c r="C52" s="153"/>
      <c r="D52" s="153"/>
      <c r="E52" s="360"/>
      <c r="F52" s="360"/>
    </row>
    <row r="53" spans="1:6" ht="12.75">
      <c r="A53" s="358"/>
      <c r="B53" s="177"/>
      <c r="C53" s="153"/>
      <c r="D53" s="153"/>
      <c r="E53" s="360"/>
      <c r="F53" s="360"/>
    </row>
    <row r="54" spans="1:6" ht="12.75">
      <c r="A54" s="358"/>
      <c r="B54" s="177"/>
      <c r="C54" s="153"/>
      <c r="D54" s="153"/>
      <c r="E54" s="360"/>
      <c r="F54" s="360"/>
    </row>
    <row r="55" spans="1:6" ht="12.75">
      <c r="A55" s="358"/>
      <c r="B55" s="204"/>
      <c r="C55" s="397"/>
      <c r="D55" s="360"/>
      <c r="E55" s="360"/>
      <c r="F55" s="360"/>
    </row>
  </sheetData>
  <mergeCells count="2">
    <mergeCell ref="A1:F1"/>
    <mergeCell ref="A4:F4"/>
  </mergeCells>
  <printOptions/>
  <pageMargins left="0.55" right="0.3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31">
      <selection activeCell="D38" sqref="D38"/>
    </sheetView>
  </sheetViews>
  <sheetFormatPr defaultColWidth="9.00390625" defaultRowHeight="12.75"/>
  <cols>
    <col min="1" max="1" width="6.125" style="0" customWidth="1"/>
    <col min="2" max="2" width="44.25390625" style="0" customWidth="1"/>
    <col min="6" max="6" width="9.75390625" style="0" customWidth="1"/>
  </cols>
  <sheetData>
    <row r="1" spans="1:6" ht="43.5" customHeight="1" thickBot="1">
      <c r="A1" s="457"/>
      <c r="B1" s="458"/>
      <c r="C1" s="459" t="s">
        <v>250</v>
      </c>
      <c r="D1" s="459" t="s">
        <v>251</v>
      </c>
      <c r="E1" s="459" t="s">
        <v>465</v>
      </c>
      <c r="F1" s="460" t="s">
        <v>209</v>
      </c>
    </row>
    <row r="2" spans="1:6" ht="17.25" customHeight="1" thickBot="1">
      <c r="A2" s="740" t="s">
        <v>249</v>
      </c>
      <c r="B2" s="731"/>
      <c r="C2" s="731"/>
      <c r="D2" s="731"/>
      <c r="E2" s="731"/>
      <c r="F2" s="732"/>
    </row>
    <row r="3" spans="1:6" ht="18" customHeight="1" thickBot="1">
      <c r="A3" s="452" t="s">
        <v>479</v>
      </c>
      <c r="B3" s="453" t="s">
        <v>480</v>
      </c>
      <c r="C3" s="454">
        <v>3</v>
      </c>
      <c r="D3" s="455">
        <v>4</v>
      </c>
      <c r="E3" s="455">
        <v>5</v>
      </c>
      <c r="F3" s="456">
        <v>6</v>
      </c>
    </row>
    <row r="4" spans="1:6" ht="20.25" customHeight="1">
      <c r="A4" s="419" t="s">
        <v>111</v>
      </c>
      <c r="B4" s="420" t="s">
        <v>539</v>
      </c>
      <c r="C4" s="421">
        <f>C5+C6+C7+C9+C10+C8</f>
        <v>17958.999999999996</v>
      </c>
      <c r="D4" s="407">
        <f>D5+D6+D7+D9+D10+D8</f>
        <v>16550.8</v>
      </c>
      <c r="E4" s="407">
        <f>D4/C4*100</f>
        <v>92.15880616960857</v>
      </c>
      <c r="F4" s="408">
        <f aca="true" t="shared" si="0" ref="F4:F43">D4-C4</f>
        <v>-1408.199999999997</v>
      </c>
    </row>
    <row r="5" spans="1:6" ht="15.75" customHeight="1">
      <c r="A5" s="413" t="s">
        <v>185</v>
      </c>
      <c r="B5" s="415" t="s">
        <v>186</v>
      </c>
      <c r="C5" s="410">
        <v>185.7</v>
      </c>
      <c r="D5" s="400">
        <v>152.1</v>
      </c>
      <c r="E5" s="400">
        <f>D5/C5*100</f>
        <v>81.90630048465268</v>
      </c>
      <c r="F5" s="404">
        <f t="shared" si="0"/>
        <v>-33.599999999999994</v>
      </c>
    </row>
    <row r="6" spans="1:6" ht="27" customHeight="1">
      <c r="A6" s="413" t="s">
        <v>112</v>
      </c>
      <c r="B6" s="415" t="s">
        <v>541</v>
      </c>
      <c r="C6" s="410">
        <v>278.9</v>
      </c>
      <c r="D6" s="400">
        <v>294</v>
      </c>
      <c r="E6" s="400">
        <f>D6/C6*100</f>
        <v>105.41412692721406</v>
      </c>
      <c r="F6" s="404">
        <f t="shared" si="0"/>
        <v>15.100000000000023</v>
      </c>
    </row>
    <row r="7" spans="1:6" ht="18.75" customHeight="1">
      <c r="A7" s="413" t="s">
        <v>113</v>
      </c>
      <c r="B7" s="415" t="s">
        <v>542</v>
      </c>
      <c r="C7" s="410">
        <v>17209.1</v>
      </c>
      <c r="D7" s="400">
        <v>15950.3</v>
      </c>
      <c r="E7" s="400">
        <f>D7/C7*100</f>
        <v>92.68526535379537</v>
      </c>
      <c r="F7" s="404">
        <f t="shared" si="0"/>
        <v>-1258.7999999999993</v>
      </c>
    </row>
    <row r="8" spans="1:6" ht="17.25" customHeight="1">
      <c r="A8" s="413" t="s">
        <v>253</v>
      </c>
      <c r="B8" s="415" t="s">
        <v>254</v>
      </c>
      <c r="C8" s="410"/>
      <c r="D8" s="400"/>
      <c r="E8" s="400"/>
      <c r="F8" s="404">
        <f t="shared" si="0"/>
        <v>0</v>
      </c>
    </row>
    <row r="9" spans="1:6" ht="17.25" customHeight="1">
      <c r="A9" s="413" t="s">
        <v>115</v>
      </c>
      <c r="B9" s="415" t="s">
        <v>109</v>
      </c>
      <c r="C9" s="410">
        <v>0</v>
      </c>
      <c r="D9" s="400">
        <v>0</v>
      </c>
      <c r="E9" s="400">
        <v>0</v>
      </c>
      <c r="F9" s="404">
        <f t="shared" si="0"/>
        <v>0</v>
      </c>
    </row>
    <row r="10" spans="1:6" ht="15.75" customHeight="1">
      <c r="A10" s="413" t="s">
        <v>187</v>
      </c>
      <c r="B10" s="415" t="s">
        <v>188</v>
      </c>
      <c r="C10" s="410">
        <v>285.3</v>
      </c>
      <c r="D10" s="400">
        <v>154.4</v>
      </c>
      <c r="E10" s="400">
        <f aca="true" t="shared" si="1" ref="E10:E43">D10/C10*100</f>
        <v>54.11847178408693</v>
      </c>
      <c r="F10" s="404">
        <f t="shared" si="0"/>
        <v>-130.9</v>
      </c>
    </row>
    <row r="11" spans="1:6" ht="26.25" customHeight="1">
      <c r="A11" s="412" t="s">
        <v>119</v>
      </c>
      <c r="B11" s="414" t="s">
        <v>540</v>
      </c>
      <c r="C11" s="409">
        <f>C12+C13</f>
        <v>1045.8000000000002</v>
      </c>
      <c r="D11" s="399">
        <f>D12+D13</f>
        <v>969.2</v>
      </c>
      <c r="E11" s="399">
        <f t="shared" si="1"/>
        <v>92.6754637598011</v>
      </c>
      <c r="F11" s="403">
        <f t="shared" si="0"/>
        <v>-76.60000000000014</v>
      </c>
    </row>
    <row r="12" spans="1:6" ht="12.75">
      <c r="A12" s="413" t="s">
        <v>120</v>
      </c>
      <c r="B12" s="416" t="s">
        <v>544</v>
      </c>
      <c r="C12" s="411">
        <v>583.7</v>
      </c>
      <c r="D12" s="401">
        <v>516.4</v>
      </c>
      <c r="E12" s="401">
        <f t="shared" si="1"/>
        <v>88.47010450573924</v>
      </c>
      <c r="F12" s="405">
        <f t="shared" si="0"/>
        <v>-67.30000000000007</v>
      </c>
    </row>
    <row r="13" spans="1:6" ht="15.75" customHeight="1">
      <c r="A13" s="413" t="s">
        <v>189</v>
      </c>
      <c r="B13" s="416" t="s">
        <v>190</v>
      </c>
      <c r="C13" s="411">
        <v>462.1</v>
      </c>
      <c r="D13" s="401">
        <v>452.8</v>
      </c>
      <c r="E13" s="401">
        <f t="shared" si="1"/>
        <v>97.98744860419822</v>
      </c>
      <c r="F13" s="405">
        <f t="shared" si="0"/>
        <v>-9.300000000000011</v>
      </c>
    </row>
    <row r="14" spans="1:6" ht="12.75">
      <c r="A14" s="412" t="s">
        <v>121</v>
      </c>
      <c r="B14" s="414" t="s">
        <v>158</v>
      </c>
      <c r="C14" s="409">
        <f>C15+C16+C17+C18</f>
        <v>31987.5</v>
      </c>
      <c r="D14" s="399">
        <f>D15+D16+D17+D18</f>
        <v>29266.6</v>
      </c>
      <c r="E14" s="399">
        <f t="shared" si="1"/>
        <v>91.49386479093396</v>
      </c>
      <c r="F14" s="403">
        <f t="shared" si="0"/>
        <v>-2720.9000000000015</v>
      </c>
    </row>
    <row r="15" spans="1:6" ht="12.75">
      <c r="A15" s="413" t="s">
        <v>191</v>
      </c>
      <c r="B15" s="417" t="s">
        <v>192</v>
      </c>
      <c r="C15" s="411"/>
      <c r="D15" s="401"/>
      <c r="E15" s="401"/>
      <c r="F15" s="405">
        <f t="shared" si="0"/>
        <v>0</v>
      </c>
    </row>
    <row r="16" spans="1:6" ht="12.75">
      <c r="A16" s="413" t="s">
        <v>232</v>
      </c>
      <c r="B16" s="417" t="s">
        <v>233</v>
      </c>
      <c r="C16" s="411"/>
      <c r="D16" s="401"/>
      <c r="E16" s="401"/>
      <c r="F16" s="405">
        <f t="shared" si="0"/>
        <v>0</v>
      </c>
    </row>
    <row r="17" spans="1:6" ht="12.75">
      <c r="A17" s="413" t="s">
        <v>122</v>
      </c>
      <c r="B17" s="417" t="s">
        <v>100</v>
      </c>
      <c r="C17" s="411">
        <v>31987.5</v>
      </c>
      <c r="D17" s="401">
        <v>29266.6</v>
      </c>
      <c r="E17" s="401">
        <f t="shared" si="1"/>
        <v>91.49386479093396</v>
      </c>
      <c r="F17" s="405">
        <f t="shared" si="0"/>
        <v>-2720.9000000000015</v>
      </c>
    </row>
    <row r="18" spans="1:6" ht="15.75" customHeight="1">
      <c r="A18" s="413" t="s">
        <v>123</v>
      </c>
      <c r="B18" s="417" t="s">
        <v>101</v>
      </c>
      <c r="C18" s="411"/>
      <c r="D18" s="401"/>
      <c r="E18" s="401"/>
      <c r="F18" s="405">
        <f t="shared" si="0"/>
        <v>0</v>
      </c>
    </row>
    <row r="19" spans="1:6" ht="15.75" customHeight="1">
      <c r="A19" s="412" t="s">
        <v>124</v>
      </c>
      <c r="B19" s="414" t="s">
        <v>456</v>
      </c>
      <c r="C19" s="409">
        <f>C20+C21+C22</f>
        <v>11684.600000000002</v>
      </c>
      <c r="D19" s="399">
        <f>D20+D21+D22</f>
        <v>8085.3</v>
      </c>
      <c r="E19" s="399">
        <f t="shared" si="1"/>
        <v>69.19620697328106</v>
      </c>
      <c r="F19" s="403">
        <f t="shared" si="0"/>
        <v>-3599.300000000002</v>
      </c>
    </row>
    <row r="20" spans="1:6" ht="12.75">
      <c r="A20" s="413" t="s">
        <v>125</v>
      </c>
      <c r="B20" s="416" t="s">
        <v>545</v>
      </c>
      <c r="C20" s="411">
        <v>595.7</v>
      </c>
      <c r="D20" s="401">
        <v>395</v>
      </c>
      <c r="E20" s="401">
        <f t="shared" si="1"/>
        <v>66.30854456941412</v>
      </c>
      <c r="F20" s="405">
        <f t="shared" si="0"/>
        <v>-200.70000000000005</v>
      </c>
    </row>
    <row r="21" spans="1:6" ht="12.75">
      <c r="A21" s="413" t="s">
        <v>126</v>
      </c>
      <c r="B21" s="416" t="s">
        <v>546</v>
      </c>
      <c r="C21" s="411">
        <v>9872.7</v>
      </c>
      <c r="D21" s="401">
        <v>7374.2</v>
      </c>
      <c r="E21" s="401">
        <f t="shared" si="1"/>
        <v>74.69283985130714</v>
      </c>
      <c r="F21" s="405">
        <f t="shared" si="0"/>
        <v>-2498.500000000001</v>
      </c>
    </row>
    <row r="22" spans="1:6" ht="27.75" customHeight="1">
      <c r="A22" s="413" t="s">
        <v>127</v>
      </c>
      <c r="B22" s="416" t="s">
        <v>91</v>
      </c>
      <c r="C22" s="411">
        <v>1216.2</v>
      </c>
      <c r="D22" s="401">
        <v>316.1</v>
      </c>
      <c r="E22" s="401">
        <f t="shared" si="1"/>
        <v>25.990790988324292</v>
      </c>
      <c r="F22" s="405">
        <f t="shared" si="0"/>
        <v>-900.1</v>
      </c>
    </row>
    <row r="23" spans="1:6" ht="17.25" customHeight="1">
      <c r="A23" s="412" t="s">
        <v>128</v>
      </c>
      <c r="B23" s="418" t="s">
        <v>503</v>
      </c>
      <c r="C23" s="409">
        <f>C24</f>
        <v>26.7</v>
      </c>
      <c r="D23" s="399">
        <f>D24</f>
        <v>3.9</v>
      </c>
      <c r="E23" s="399">
        <f t="shared" si="1"/>
        <v>14.606741573033707</v>
      </c>
      <c r="F23" s="403">
        <f t="shared" si="0"/>
        <v>-22.8</v>
      </c>
    </row>
    <row r="24" spans="1:6" ht="17.25" customHeight="1">
      <c r="A24" s="413" t="s">
        <v>129</v>
      </c>
      <c r="B24" s="417" t="s">
        <v>110</v>
      </c>
      <c r="C24" s="411">
        <v>26.7</v>
      </c>
      <c r="D24" s="401">
        <v>3.9</v>
      </c>
      <c r="E24" s="401">
        <f t="shared" si="1"/>
        <v>14.606741573033707</v>
      </c>
      <c r="F24" s="405">
        <f t="shared" si="0"/>
        <v>-22.8</v>
      </c>
    </row>
    <row r="25" spans="1:6" ht="16.5" customHeight="1">
      <c r="A25" s="412" t="s">
        <v>130</v>
      </c>
      <c r="B25" s="418" t="s">
        <v>457</v>
      </c>
      <c r="C25" s="409">
        <f>C26+C27+C28+C29+C30</f>
        <v>71153.1</v>
      </c>
      <c r="D25" s="399">
        <f>D26+D27+D28+D29+D30</f>
        <v>66360.4</v>
      </c>
      <c r="E25" s="399">
        <f t="shared" si="1"/>
        <v>93.26424287908748</v>
      </c>
      <c r="F25" s="403">
        <f t="shared" si="0"/>
        <v>-4792.700000000012</v>
      </c>
    </row>
    <row r="26" spans="1:6" ht="12.75">
      <c r="A26" s="413" t="s">
        <v>131</v>
      </c>
      <c r="B26" s="417" t="s">
        <v>92</v>
      </c>
      <c r="C26" s="411">
        <v>13506.6</v>
      </c>
      <c r="D26" s="401">
        <v>12623.8</v>
      </c>
      <c r="E26" s="401">
        <f t="shared" si="1"/>
        <v>93.4639361497342</v>
      </c>
      <c r="F26" s="405">
        <f t="shared" si="0"/>
        <v>-882.8000000000011</v>
      </c>
    </row>
    <row r="27" spans="1:6" ht="12.75">
      <c r="A27" s="413" t="s">
        <v>132</v>
      </c>
      <c r="B27" s="417" t="s">
        <v>93</v>
      </c>
      <c r="C27" s="411">
        <v>53603.8</v>
      </c>
      <c r="D27" s="401">
        <v>50229.5</v>
      </c>
      <c r="E27" s="401">
        <f t="shared" si="1"/>
        <v>93.70511045858689</v>
      </c>
      <c r="F27" s="405">
        <f t="shared" si="0"/>
        <v>-3374.300000000003</v>
      </c>
    </row>
    <row r="28" spans="1:6" ht="15.75" customHeight="1">
      <c r="A28" s="413" t="s">
        <v>133</v>
      </c>
      <c r="B28" s="417" t="s">
        <v>94</v>
      </c>
      <c r="C28" s="411">
        <v>197.1</v>
      </c>
      <c r="D28" s="401">
        <v>175.7</v>
      </c>
      <c r="E28" s="401">
        <f t="shared" si="1"/>
        <v>89.142567224759</v>
      </c>
      <c r="F28" s="405">
        <f t="shared" si="0"/>
        <v>-21.400000000000006</v>
      </c>
    </row>
    <row r="29" spans="1:6" ht="12.75">
      <c r="A29" s="413" t="s">
        <v>134</v>
      </c>
      <c r="B29" s="417" t="s">
        <v>95</v>
      </c>
      <c r="C29" s="411">
        <v>492.7</v>
      </c>
      <c r="D29" s="401">
        <v>67.9</v>
      </c>
      <c r="E29" s="401">
        <f t="shared" si="1"/>
        <v>13.781205601786079</v>
      </c>
      <c r="F29" s="405">
        <f t="shared" si="0"/>
        <v>-424.79999999999995</v>
      </c>
    </row>
    <row r="30" spans="1:6" ht="16.5" customHeight="1">
      <c r="A30" s="413" t="s">
        <v>135</v>
      </c>
      <c r="B30" s="417" t="s">
        <v>107</v>
      </c>
      <c r="C30" s="411">
        <v>3352.9</v>
      </c>
      <c r="D30" s="401">
        <v>3263.5</v>
      </c>
      <c r="E30" s="401">
        <f t="shared" si="1"/>
        <v>97.33365146589519</v>
      </c>
      <c r="F30" s="405">
        <f t="shared" si="0"/>
        <v>-89.40000000000009</v>
      </c>
    </row>
    <row r="31" spans="1:6" ht="18" customHeight="1">
      <c r="A31" s="412" t="s">
        <v>136</v>
      </c>
      <c r="B31" s="418" t="s">
        <v>467</v>
      </c>
      <c r="C31" s="409">
        <f>C32+C33+C34</f>
        <v>10723.099999999999</v>
      </c>
      <c r="D31" s="399">
        <f>D32+D33+D34</f>
        <v>10368.1</v>
      </c>
      <c r="E31" s="399">
        <f t="shared" si="1"/>
        <v>96.68939019499959</v>
      </c>
      <c r="F31" s="403">
        <f t="shared" si="0"/>
        <v>-354.9999999999982</v>
      </c>
    </row>
    <row r="32" spans="1:6" ht="16.5" customHeight="1">
      <c r="A32" s="413" t="s">
        <v>137</v>
      </c>
      <c r="B32" s="417" t="s">
        <v>106</v>
      </c>
      <c r="C32" s="411">
        <v>9776.5</v>
      </c>
      <c r="D32" s="401">
        <v>9458.7</v>
      </c>
      <c r="E32" s="401">
        <f t="shared" si="1"/>
        <v>96.74934792614944</v>
      </c>
      <c r="F32" s="405">
        <f t="shared" si="0"/>
        <v>-317.7999999999993</v>
      </c>
    </row>
    <row r="33" spans="1:6" ht="14.25" customHeight="1">
      <c r="A33" s="413" t="s">
        <v>138</v>
      </c>
      <c r="B33" s="417" t="s">
        <v>96</v>
      </c>
      <c r="C33" s="411">
        <v>805.3</v>
      </c>
      <c r="D33" s="401">
        <v>803.4</v>
      </c>
      <c r="E33" s="401">
        <f t="shared" si="1"/>
        <v>99.76406308208121</v>
      </c>
      <c r="F33" s="405">
        <f t="shared" si="0"/>
        <v>-1.8999999999999773</v>
      </c>
    </row>
    <row r="34" spans="1:6" ht="15.75" customHeight="1">
      <c r="A34" s="413" t="s">
        <v>139</v>
      </c>
      <c r="B34" s="417" t="s">
        <v>97</v>
      </c>
      <c r="C34" s="411">
        <v>141.3</v>
      </c>
      <c r="D34" s="401">
        <v>106</v>
      </c>
      <c r="E34" s="401">
        <f t="shared" si="1"/>
        <v>75.01769285208775</v>
      </c>
      <c r="F34" s="405">
        <f t="shared" si="0"/>
        <v>-35.30000000000001</v>
      </c>
    </row>
    <row r="35" spans="1:6" ht="16.5" customHeight="1">
      <c r="A35" s="412" t="s">
        <v>169</v>
      </c>
      <c r="B35" s="418" t="s">
        <v>152</v>
      </c>
      <c r="C35" s="409">
        <f>C36+C37</f>
        <v>19561.8</v>
      </c>
      <c r="D35" s="399">
        <f>D36+D37</f>
        <v>18757.6</v>
      </c>
      <c r="E35" s="399">
        <f t="shared" si="1"/>
        <v>95.88892637691828</v>
      </c>
      <c r="F35" s="403">
        <f t="shared" si="0"/>
        <v>-804.2000000000007</v>
      </c>
    </row>
    <row r="36" spans="1:6" ht="17.25" customHeight="1">
      <c r="A36" s="413" t="s">
        <v>140</v>
      </c>
      <c r="B36" s="417" t="s">
        <v>98</v>
      </c>
      <c r="C36" s="411">
        <v>18960.8</v>
      </c>
      <c r="D36" s="401">
        <v>18118.8</v>
      </c>
      <c r="E36" s="401">
        <f t="shared" si="1"/>
        <v>95.55925910299143</v>
      </c>
      <c r="F36" s="405">
        <f t="shared" si="0"/>
        <v>-842</v>
      </c>
    </row>
    <row r="37" spans="1:6" ht="17.25" customHeight="1">
      <c r="A37" s="413" t="s">
        <v>141</v>
      </c>
      <c r="B37" s="417" t="s">
        <v>99</v>
      </c>
      <c r="C37" s="411">
        <v>601</v>
      </c>
      <c r="D37" s="401">
        <v>638.8</v>
      </c>
      <c r="E37" s="401">
        <f t="shared" si="1"/>
        <v>106.28951747088186</v>
      </c>
      <c r="F37" s="405">
        <f t="shared" si="0"/>
        <v>37.799999999999955</v>
      </c>
    </row>
    <row r="38" spans="1:6" ht="17.25" customHeight="1">
      <c r="A38" s="412" t="s">
        <v>142</v>
      </c>
      <c r="B38" s="418" t="s">
        <v>458</v>
      </c>
      <c r="C38" s="409">
        <f>C39+C40+C41+C42+C43</f>
        <v>34133</v>
      </c>
      <c r="D38" s="399">
        <f>D39+D40+D41+D42+D43</f>
        <v>26253.1</v>
      </c>
      <c r="E38" s="399">
        <f t="shared" si="1"/>
        <v>76.91413002080097</v>
      </c>
      <c r="F38" s="403">
        <f t="shared" si="0"/>
        <v>-7879.9000000000015</v>
      </c>
    </row>
    <row r="39" spans="1:6" ht="16.5" customHeight="1">
      <c r="A39" s="413" t="s">
        <v>143</v>
      </c>
      <c r="B39" s="417" t="s">
        <v>102</v>
      </c>
      <c r="C39" s="411">
        <v>441.3</v>
      </c>
      <c r="D39" s="401">
        <v>368.8</v>
      </c>
      <c r="E39" s="401">
        <f t="shared" si="1"/>
        <v>83.5712667119873</v>
      </c>
      <c r="F39" s="405">
        <f t="shared" si="0"/>
        <v>-72.5</v>
      </c>
    </row>
    <row r="40" spans="1:6" ht="20.25" customHeight="1">
      <c r="A40" s="413" t="s">
        <v>144</v>
      </c>
      <c r="B40" s="417" t="s">
        <v>103</v>
      </c>
      <c r="C40" s="411">
        <v>4463.1</v>
      </c>
      <c r="D40" s="401">
        <v>3222.3</v>
      </c>
      <c r="E40" s="401">
        <f t="shared" si="1"/>
        <v>72.1986959736506</v>
      </c>
      <c r="F40" s="405">
        <f t="shared" si="0"/>
        <v>-1240.8000000000002</v>
      </c>
    </row>
    <row r="41" spans="1:6" ht="18" customHeight="1">
      <c r="A41" s="413" t="s">
        <v>118</v>
      </c>
      <c r="B41" s="417" t="s">
        <v>153</v>
      </c>
      <c r="C41" s="411">
        <v>26990.9</v>
      </c>
      <c r="D41" s="401">
        <v>20779.5</v>
      </c>
      <c r="E41" s="401">
        <f t="shared" si="1"/>
        <v>76.98705860123226</v>
      </c>
      <c r="F41" s="405">
        <f t="shared" si="0"/>
        <v>-6211.4000000000015</v>
      </c>
    </row>
    <row r="42" spans="1:6" ht="24" customHeight="1">
      <c r="A42" s="413" t="s">
        <v>117</v>
      </c>
      <c r="B42" s="417" t="s">
        <v>108</v>
      </c>
      <c r="C42" s="411">
        <v>1055</v>
      </c>
      <c r="D42" s="401">
        <v>1028.5</v>
      </c>
      <c r="E42" s="401">
        <f t="shared" si="1"/>
        <v>97.48815165876778</v>
      </c>
      <c r="F42" s="405">
        <f t="shared" si="0"/>
        <v>-26.5</v>
      </c>
    </row>
    <row r="43" spans="1:6" ht="23.25" customHeight="1" thickBot="1">
      <c r="A43" s="427" t="s">
        <v>116</v>
      </c>
      <c r="B43" s="428" t="s">
        <v>104</v>
      </c>
      <c r="C43" s="429">
        <v>1182.7</v>
      </c>
      <c r="D43" s="430">
        <v>854</v>
      </c>
      <c r="E43" s="430">
        <f t="shared" si="1"/>
        <v>72.20766043798089</v>
      </c>
      <c r="F43" s="431">
        <f t="shared" si="0"/>
        <v>-328.70000000000005</v>
      </c>
    </row>
    <row r="44" spans="1:6" ht="20.25" customHeight="1" thickBot="1">
      <c r="A44" s="432" t="s">
        <v>196</v>
      </c>
      <c r="B44" s="435" t="s">
        <v>105</v>
      </c>
      <c r="C44" s="436">
        <f>C38+C35+C31+C25+C23+C19+C14+C11+C4</f>
        <v>198274.6</v>
      </c>
      <c r="D44" s="433">
        <f>D4+D11+D14+D19+D23+D25+D31+D35+D38</f>
        <v>176615</v>
      </c>
      <c r="E44" s="433">
        <f>D44/C44*100</f>
        <v>89.0759582921867</v>
      </c>
      <c r="F44" s="434">
        <f>D44-C44</f>
        <v>-21659.600000000006</v>
      </c>
    </row>
    <row r="45" spans="1:6" ht="21" customHeight="1" thickBot="1">
      <c r="A45" s="432" t="s">
        <v>197</v>
      </c>
      <c r="B45" s="435" t="s">
        <v>234</v>
      </c>
      <c r="C45" s="436">
        <v>-20839.2</v>
      </c>
      <c r="D45" s="433">
        <v>-3575.1</v>
      </c>
      <c r="E45" s="433"/>
      <c r="F45" s="434"/>
    </row>
    <row r="46" spans="1:6" ht="15" customHeight="1" thickBot="1">
      <c r="A46" s="439" t="s">
        <v>479</v>
      </c>
      <c r="B46" s="437" t="s">
        <v>480</v>
      </c>
      <c r="C46" s="424">
        <v>3</v>
      </c>
      <c r="D46" s="425">
        <v>4</v>
      </c>
      <c r="E46" s="425">
        <v>5</v>
      </c>
      <c r="F46" s="426">
        <v>6</v>
      </c>
    </row>
    <row r="47" spans="1:6" ht="30" customHeight="1">
      <c r="A47" s="440"/>
      <c r="B47" s="438" t="s">
        <v>198</v>
      </c>
      <c r="C47" s="421"/>
      <c r="D47" s="407"/>
      <c r="E47" s="407"/>
      <c r="F47" s="408"/>
    </row>
    <row r="48" spans="1:6" ht="40.5" customHeight="1">
      <c r="A48" s="285"/>
      <c r="B48" s="234" t="s">
        <v>205</v>
      </c>
      <c r="C48" s="409"/>
      <c r="D48" s="399"/>
      <c r="E48" s="399"/>
      <c r="F48" s="403"/>
    </row>
    <row r="49" spans="1:6" ht="18.75" customHeight="1">
      <c r="A49" s="285"/>
      <c r="B49" s="163" t="s">
        <v>199</v>
      </c>
      <c r="C49" s="411"/>
      <c r="D49" s="401"/>
      <c r="E49" s="402"/>
      <c r="F49" s="406"/>
    </row>
    <row r="50" spans="1:6" ht="24.75" customHeight="1">
      <c r="A50" s="285"/>
      <c r="B50" s="163" t="s">
        <v>200</v>
      </c>
      <c r="C50" s="411"/>
      <c r="D50" s="401"/>
      <c r="E50" s="402"/>
      <c r="F50" s="406"/>
    </row>
    <row r="51" spans="1:6" ht="27.75" customHeight="1">
      <c r="A51" s="285"/>
      <c r="B51" s="234" t="s">
        <v>201</v>
      </c>
      <c r="C51" s="409"/>
      <c r="D51" s="399">
        <v>1315.9</v>
      </c>
      <c r="E51" s="399"/>
      <c r="F51" s="403"/>
    </row>
    <row r="52" spans="1:6" ht="27" customHeight="1">
      <c r="A52" s="285"/>
      <c r="B52" s="234" t="s">
        <v>206</v>
      </c>
      <c r="C52" s="409">
        <f>C54-C53</f>
        <v>20839.20000000001</v>
      </c>
      <c r="D52" s="399">
        <f>D54-D53</f>
        <v>2259.2000000000116</v>
      </c>
      <c r="E52" s="399"/>
      <c r="F52" s="403"/>
    </row>
    <row r="53" spans="1:6" ht="18.75" customHeight="1">
      <c r="A53" s="285"/>
      <c r="B53" s="163" t="s">
        <v>171</v>
      </c>
      <c r="C53" s="411">
        <v>177435.4</v>
      </c>
      <c r="D53" s="401">
        <v>174355.8</v>
      </c>
      <c r="E53" s="399"/>
      <c r="F53" s="403"/>
    </row>
    <row r="54" spans="1:6" ht="17.25" customHeight="1">
      <c r="A54" s="285"/>
      <c r="B54" s="163" t="s">
        <v>202</v>
      </c>
      <c r="C54" s="411">
        <v>198274.6</v>
      </c>
      <c r="D54" s="401">
        <v>176615</v>
      </c>
      <c r="E54" s="399"/>
      <c r="F54" s="403"/>
    </row>
    <row r="55" spans="1:6" ht="27.75" customHeight="1" thickBot="1">
      <c r="A55" s="352"/>
      <c r="B55" s="195" t="s">
        <v>203</v>
      </c>
      <c r="C55" s="441">
        <f>C48+C51+C52</f>
        <v>20839.20000000001</v>
      </c>
      <c r="D55" s="442">
        <f>D48+D51+D52</f>
        <v>3575.1000000000117</v>
      </c>
      <c r="E55" s="442"/>
      <c r="F55" s="443"/>
    </row>
    <row r="56" spans="1:6" ht="21.75" customHeight="1" thickBot="1">
      <c r="A56" s="287"/>
      <c r="B56" s="398" t="s">
        <v>204</v>
      </c>
      <c r="C56" s="436">
        <v>20839.2</v>
      </c>
      <c r="D56" s="433">
        <v>3575.1</v>
      </c>
      <c r="E56" s="433"/>
      <c r="F56" s="434"/>
    </row>
    <row r="71" ht="12.75">
      <c r="H71" t="s">
        <v>505</v>
      </c>
    </row>
  </sheetData>
  <mergeCells count="1">
    <mergeCell ref="A2:F2"/>
  </mergeCells>
  <printOptions/>
  <pageMargins left="0.75" right="0.52" top="0.51" bottom="0.43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</dc:creator>
  <cp:keywords/>
  <dc:description/>
  <cp:lastModifiedBy>Шандра</cp:lastModifiedBy>
  <cp:lastPrinted>2016-07-26T08:47:07Z</cp:lastPrinted>
  <dcterms:created xsi:type="dcterms:W3CDTF">1999-07-27T12:55:37Z</dcterms:created>
  <dcterms:modified xsi:type="dcterms:W3CDTF">2016-10-17T06:45:12Z</dcterms:modified>
  <cp:category/>
  <cp:version/>
  <cp:contentType/>
  <cp:contentStatus/>
</cp:coreProperties>
</file>