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7\MAIL_Fin_Upr\!!!_Бюджетный отдел\На публикацию\2025 год\Сравнительный анализ расходы 2025 к 2024 год\"/>
    </mc:Choice>
  </mc:AlternateContent>
  <bookViews>
    <workbookView xWindow="0" yWindow="0" windowWidth="24750" windowHeight="11745"/>
  </bookViews>
  <sheets>
    <sheet name="Лист3" sheetId="3" r:id="rId1"/>
  </sheets>
  <definedNames>
    <definedName name="_xlnm._FilterDatabase" localSheetId="0" hidden="1">Лист3!$A$3:$H$60</definedName>
    <definedName name="_xlnm.Print_Titles" localSheetId="0">Лист3!$3:$3</definedName>
  </definedNames>
  <calcPr calcId="162913"/>
</workbook>
</file>

<file path=xl/calcChain.xml><?xml version="1.0" encoding="utf-8"?>
<calcChain xmlns="http://schemas.openxmlformats.org/spreadsheetml/2006/main">
  <c r="F54" i="3" l="1"/>
  <c r="G54" i="3"/>
  <c r="E52" i="3"/>
  <c r="C52" i="3"/>
  <c r="D52" i="3"/>
  <c r="D31" i="3"/>
  <c r="C31" i="3"/>
  <c r="E5" i="3" l="1"/>
  <c r="D5" i="3"/>
  <c r="C5" i="3"/>
  <c r="F9" i="3" l="1"/>
  <c r="E59" i="3"/>
  <c r="D59" i="3"/>
  <c r="C59" i="3"/>
  <c r="G58" i="3"/>
  <c r="F58" i="3"/>
  <c r="E57" i="3"/>
  <c r="G57" i="3" s="1"/>
  <c r="E56" i="3"/>
  <c r="D56" i="3"/>
  <c r="C56" i="3"/>
  <c r="G55" i="3"/>
  <c r="F55" i="3"/>
  <c r="G53" i="3"/>
  <c r="F53" i="3"/>
  <c r="G51" i="3"/>
  <c r="F51" i="3"/>
  <c r="G50" i="3"/>
  <c r="F50" i="3"/>
  <c r="G49" i="3"/>
  <c r="F49" i="3"/>
  <c r="G48" i="3"/>
  <c r="F48" i="3"/>
  <c r="G47" i="3"/>
  <c r="F47" i="3"/>
  <c r="E46" i="3"/>
  <c r="D46" i="3"/>
  <c r="C46" i="3"/>
  <c r="G45" i="3"/>
  <c r="F45" i="3"/>
  <c r="G44" i="3"/>
  <c r="F44" i="3"/>
  <c r="E43" i="3"/>
  <c r="D43" i="3"/>
  <c r="C43" i="3"/>
  <c r="C4" i="3" s="1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E34" i="3"/>
  <c r="D34" i="3"/>
  <c r="C34" i="3"/>
  <c r="G33" i="3"/>
  <c r="F33" i="3"/>
  <c r="E32" i="3"/>
  <c r="G32" i="3" s="1"/>
  <c r="E31" i="3"/>
  <c r="G30" i="3"/>
  <c r="F30" i="3"/>
  <c r="G29" i="3"/>
  <c r="F29" i="3"/>
  <c r="G28" i="3"/>
  <c r="F28" i="3"/>
  <c r="G27" i="3"/>
  <c r="F27" i="3"/>
  <c r="E26" i="3"/>
  <c r="D26" i="3"/>
  <c r="C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E18" i="3"/>
  <c r="D18" i="3"/>
  <c r="C18" i="3"/>
  <c r="G17" i="3"/>
  <c r="F17" i="3"/>
  <c r="G16" i="3"/>
  <c r="F16" i="3"/>
  <c r="G15" i="3"/>
  <c r="F15" i="3"/>
  <c r="G14" i="3"/>
  <c r="F14" i="3"/>
  <c r="E13" i="3"/>
  <c r="G13" i="3" s="1"/>
  <c r="E12" i="3"/>
  <c r="D12" i="3"/>
  <c r="C12" i="3"/>
  <c r="G11" i="3"/>
  <c r="F11" i="3"/>
  <c r="F10" i="3"/>
  <c r="G9" i="3"/>
  <c r="G8" i="3"/>
  <c r="F8" i="3"/>
  <c r="G7" i="3"/>
  <c r="F7" i="3"/>
  <c r="G6" i="3"/>
  <c r="F6" i="3"/>
  <c r="E4" i="3" l="1"/>
  <c r="D4" i="3"/>
  <c r="F52" i="3"/>
  <c r="F46" i="3"/>
  <c r="F43" i="3"/>
  <c r="F34" i="3"/>
  <c r="F18" i="3"/>
  <c r="G56" i="3"/>
  <c r="G52" i="3"/>
  <c r="G46" i="3"/>
  <c r="G43" i="3"/>
  <c r="G34" i="3"/>
  <c r="G31" i="3"/>
  <c r="F26" i="3"/>
  <c r="G26" i="3"/>
  <c r="G18" i="3"/>
  <c r="G12" i="3"/>
  <c r="F5" i="3"/>
  <c r="G5" i="3"/>
  <c r="F56" i="3"/>
  <c r="F57" i="3"/>
  <c r="F12" i="3"/>
  <c r="F31" i="3"/>
  <c r="F13" i="3"/>
  <c r="F32" i="3"/>
  <c r="F4" i="3" l="1"/>
  <c r="G4" i="3"/>
</calcChain>
</file>

<file path=xl/sharedStrings.xml><?xml version="1.0" encoding="utf-8"?>
<sst xmlns="http://schemas.openxmlformats.org/spreadsheetml/2006/main" count="121" uniqueCount="121">
  <si>
    <t>Код</t>
  </si>
  <si>
    <t>Наименование разделов, подразделов</t>
  </si>
  <si>
    <t>Процент исполнения к первоначальному плану</t>
  </si>
  <si>
    <t>Процент исполнения к уточненным показателям</t>
  </si>
  <si>
    <t>Расходы бюджета - всего</t>
  </si>
  <si>
    <t>0100</t>
  </si>
  <si>
    <t>Общегосударственные вопросы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</si>
  <si>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</si>
  <si>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</si>
  <si>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</si>
  <si>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</si>
  <si>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</si>
  <si>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</si>
  <si>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</si>
  <si>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</si>
  <si>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</si>
  <si>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</si>
  <si>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</si>
  <si>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</si>
  <si>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</si>
  <si>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</si>
  <si>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0302</t>
  </si>
  <si>
    <t>Органы внутренних дел</t>
  </si>
  <si>
    <t>0304</t>
  </si>
  <si>
    <t>Органы юстиции</t>
  </si>
  <si>
    <t>0309</t>
  </si>
  <si>
    <t>Защита населения и территории от  чрезвычайных ситуаций природного и техногенного характера, гражданская оборона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</si>
  <si>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</si>
  <si>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</si>
  <si>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</si>
  <si>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</si>
  <si>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</si>
  <si>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</si>
  <si>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</si>
  <si>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</si>
  <si>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</si>
  <si>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</si>
  <si>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</si>
  <si>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</si>
  <si>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</si>
  <si>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</si>
  <si>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</si>
  <si>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</si>
  <si>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</si>
  <si>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</si>
  <si>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</si>
  <si>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</si>
  <si>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</si>
  <si>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</si>
  <si>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</si>
  <si>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</si>
  <si>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</si>
  <si>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</si>
  <si>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</si>
  <si>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</si>
  <si>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</si>
  <si>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</si>
  <si>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</si>
  <si>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</si>
  <si>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</si>
  <si>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</si>
  <si>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</si>
  <si>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</si>
  <si>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</si>
  <si>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</si>
  <si>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</si>
  <si>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</si>
  <si>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</si>
  <si>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</si>
  <si>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</si>
  <si>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Начальное профессиональное образование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</si>
  <si>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</si>
  <si>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</si>
  <si>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</si>
  <si>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</si>
  <si>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</si>
  <si>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и послевузовское профессиональное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</si>
  <si>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</si>
  <si>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</si>
  <si>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</si>
  <si>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</si>
  <si>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</si>
  <si>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</si>
  <si>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</si>
  <si>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</si>
  <si>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</si>
  <si>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</si>
  <si>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</si>
  <si>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</si>
  <si>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</si>
  <si>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</si>
  <si>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</si>
  <si>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 обслуживание населения</t>
  </si>
  <si>
    <t>1003</t>
  </si>
  <si>
    <t xml:space="preserve">Социальное обеспечение населения </t>
  </si>
  <si>
    <t>1004</t>
  </si>
  <si>
    <t xml:space="preserve">Охрана семьи и детства 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</si>
  <si>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</si>
  <si>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</si>
  <si>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</si>
  <si>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</si>
  <si>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</si>
  <si>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</si>
  <si>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</si>
  <si>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</si>
  <si>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</si>
  <si>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</si>
  <si>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</si>
  <si>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</si>
  <si>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</si>
  <si>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</si>
  <si>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</si>
  <si>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</si>
  <si>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</si>
  <si>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</si>
  <si>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Сведения о фактически произведенных в 2025 году расходах по разделам и подразделам классификации расходов бюджета в сравнении с первоначально утвержденным решением о бюджете значениями и с уточненными значениями с учетом внесенных изменений</t>
  </si>
  <si>
    <t>Первоначальный план на 2025 год</t>
  </si>
  <si>
    <t>Уточненный план на 2025 год</t>
  </si>
  <si>
    <t>Исполнено за 2025 год</t>
  </si>
  <si>
    <t>1102</t>
  </si>
  <si>
    <t>Массовый 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</si>
</sst>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"/>
    <numFmt numFmtId="165" formatCode="#\ ##0.0"/>
    <numFmt numFmtId="166" formatCode="0.0"/>
  </numFmts>
  <fonts count="10">
    <font>
      <sz val="11"/>
      <color rgb="FF000000"/>
      <name val="Calibri"/>
      <charset val="13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23"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>
      <alignment horizontal="left" vertical="center" wrapText="1" readingOrder="1"/>
    </xf>
    <xf numFmtId="165" fontId="6" fillId="3" borderId="2" xfId="0" applyNumberFormat="1" applyFont="1" applyFill="1" applyBorder="1" applyAlignment="1">
      <alignment horizontal="center" vertical="distributed" wrapText="1"/>
    </xf>
    <xf numFmtId="166" fontId="3" fillId="2" borderId="2" xfId="1" applyNumberFormat="1" applyFont="1" applyFill="1" applyBorder="1" applyAlignment="1">
      <alignment horizontal="center" vertical="center" wrapText="1" readingOrder="1"/>
    </xf>
    <xf numFmtId="166" fontId="2" fillId="0" borderId="0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distributed" wrapText="1"/>
    </xf>
    <xf numFmtId="166" fontId="7" fillId="4" borderId="2" xfId="0" applyNumberFormat="1" applyFont="1" applyFill="1" applyBorder="1" applyAlignment="1">
      <alignment horizontal="left" vertical="center" wrapText="1"/>
    </xf>
    <xf numFmtId="165" fontId="7" fillId="0" borderId="2" xfId="0" applyNumberFormat="1" applyFont="1" applyFill="1" applyBorder="1" applyAlignment="1">
      <alignment horizontal="center" vertical="distributed" wrapText="1"/>
    </xf>
    <xf numFmtId="49" fontId="8" fillId="4" borderId="4" xfId="0" applyNumberFormat="1" applyFont="1" applyFill="1" applyBorder="1" applyAlignment="1">
      <alignment horizontal="center" vertical="distributed" wrapText="1"/>
    </xf>
    <xf numFmtId="49" fontId="8" fillId="4" borderId="2" xfId="0" applyNumberFormat="1" applyFont="1" applyFill="1" applyBorder="1" applyAlignment="1">
      <alignment horizontal="left" vertical="center" wrapText="1"/>
    </xf>
    <xf numFmtId="165" fontId="8" fillId="0" borderId="2" xfId="0" applyNumberFormat="1" applyFont="1" applyFill="1" applyBorder="1" applyAlignment="1">
      <alignment horizontal="center" vertical="distributed" wrapText="1"/>
    </xf>
    <xf numFmtId="166" fontId="8" fillId="4" borderId="2" xfId="0" applyNumberFormat="1" applyFont="1" applyFill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horizontal="left" vertical="center" wrapText="1"/>
    </xf>
    <xf numFmtId="165" fontId="7" fillId="5" borderId="2" xfId="0" applyNumberFormat="1" applyFont="1" applyFill="1" applyBorder="1" applyAlignment="1">
      <alignment horizontal="center" vertical="distributed" wrapText="1"/>
    </xf>
    <xf numFmtId="165" fontId="8" fillId="5" borderId="2" xfId="0" applyNumberFormat="1" applyFont="1" applyFill="1" applyBorder="1" applyAlignment="1">
      <alignment horizontal="center" vertical="distributed" wrapText="1"/>
    </xf>
    <xf numFmtId="0" fontId="3" fillId="0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tabSelected="1" view="pageBreakPreview" zoomScale="90" zoomScaleNormal="90" zoomScaleSheetLayoutView="90" workbookViewId="0">
      <selection activeCell="C4" sqref="C4"/>
    </sheetView>
  </sheetViews>
  <sheetFormatPr defaultColWidth="9" defaultRowHeight="12.75"/>
  <cols>
    <col min="1" max="1" width="8.28515625" style="2" customWidth="1"/>
    <col min="2" max="2" width="62" style="3" customWidth="1"/>
    <col min="3" max="4" width="17.85546875" style="2" customWidth="1"/>
    <col min="5" max="5" width="19.140625" style="2" customWidth="1"/>
    <col min="6" max="7" width="18.7109375" style="2" customWidth="1"/>
    <col min="8" max="16383" width="9.140625" style="2"/>
    <col min="16384" max="16384" width="9" style="2"/>
  </cols>
  <sheetData>
    <row r="1" spans="1:8" ht="0.95" customHeight="1"/>
    <row r="2" spans="1:8" ht="39.75" customHeight="1">
      <c r="A2" s="22" t="s">
        <v>115</v>
      </c>
      <c r="B2" s="22"/>
      <c r="C2" s="22"/>
      <c r="D2" s="22"/>
      <c r="E2" s="22"/>
      <c r="F2" s="22"/>
      <c r="G2" s="22"/>
    </row>
    <row r="3" spans="1:8" ht="65.25" customHeight="1">
      <c r="A3" s="4" t="s">
        <v>0</v>
      </c>
      <c r="B3" s="5" t="s">
        <v>1</v>
      </c>
      <c r="C3" s="6" t="s">
        <v>116</v>
      </c>
      <c r="D3" s="6" t="s">
        <v>117</v>
      </c>
      <c r="E3" s="6" t="s">
        <v>118</v>
      </c>
      <c r="F3" s="6" t="s">
        <v>2</v>
      </c>
      <c r="G3" s="6" t="s">
        <v>3</v>
      </c>
    </row>
    <row r="4" spans="1:8" ht="22.5" customHeight="1">
      <c r="A4" s="7"/>
      <c r="B4" s="8" t="s">
        <v>4</v>
      </c>
      <c r="C4" s="9">
        <f>C5+C12+C18+C26+C31+C34+C43+C46+C52+C56+C59</f>
        <v>3999913</v>
      </c>
      <c r="D4" s="9">
        <f>D5+D12+D18+D26+D31+D34+D43+D46+D52+D56</f>
        <v>4127037.6</v>
      </c>
      <c r="E4" s="9">
        <f>E5+E12+E18+E26+E31+E34+E43+E46+E52+E56</f>
        <v>3996128.6</v>
      </c>
      <c r="F4" s="10">
        <f>E4/C4*100</f>
        <v>99.905387942187744</v>
      </c>
      <c r="G4" s="10">
        <f>E4/D4*100</f>
        <v>96.828015329930608</v>
      </c>
      <c r="H4" s="11"/>
    </row>
    <row r="5" spans="1:8" s="1" customFormat="1" ht="24" customHeight="1">
      <c r="A5" s="12" t="s">
        <v>5</v>
      </c>
      <c r="B5" s="13" t="s">
        <v>6</v>
      </c>
      <c r="C5" s="14">
        <f>C6+C7+C10+C11+C9+C8</f>
        <v>481048.1</v>
      </c>
      <c r="D5" s="14">
        <f>D6+D7+D8+D9+D10+D11</f>
        <v>445835.69999999995</v>
      </c>
      <c r="E5" s="14">
        <f>E6+E7+E8+E9+E10+E11</f>
        <v>443085.29999999993</v>
      </c>
      <c r="F5" s="10">
        <f t="shared" ref="F5:F35" si="0">E5/C5*100</f>
        <v>92.108315156010377</v>
      </c>
      <c r="G5" s="10">
        <f t="shared" ref="G5:G35" si="1">E5/D5*100</f>
        <v>99.383091125273268</v>
      </c>
    </row>
    <row r="6" spans="1:8" ht="63" customHeight="1">
      <c r="A6" s="15" t="s">
        <v>7</v>
      </c>
      <c r="B6" s="16" t="s">
        <v>8</v>
      </c>
      <c r="C6" s="17">
        <v>1888</v>
      </c>
      <c r="D6" s="17">
        <v>2801.8</v>
      </c>
      <c r="E6" s="17">
        <v>2801.8</v>
      </c>
      <c r="F6" s="10">
        <f t="shared" si="0"/>
        <v>148.40042372881356</v>
      </c>
      <c r="G6" s="10">
        <f t="shared" si="1"/>
        <v>100</v>
      </c>
    </row>
    <row r="7" spans="1:8" ht="57.95" customHeight="1">
      <c r="A7" s="15" t="s">
        <v>9</v>
      </c>
      <c r="B7" s="16" t="s">
        <v>10</v>
      </c>
      <c r="C7" s="17">
        <v>185284.5</v>
      </c>
      <c r="D7" s="17">
        <v>189878.3</v>
      </c>
      <c r="E7" s="17">
        <v>189516.79999999999</v>
      </c>
      <c r="F7" s="10">
        <f t="shared" si="0"/>
        <v>102.28421697443659</v>
      </c>
      <c r="G7" s="10">
        <f t="shared" si="1"/>
        <v>99.809614895435644</v>
      </c>
    </row>
    <row r="8" spans="1:8" ht="42" customHeight="1">
      <c r="A8" s="15" t="s">
        <v>11</v>
      </c>
      <c r="B8" s="16" t="s">
        <v>12</v>
      </c>
      <c r="C8" s="17">
        <v>4.5999999999999996</v>
      </c>
      <c r="D8" s="17">
        <v>4.5999999999999996</v>
      </c>
      <c r="E8" s="17">
        <v>4.5999999999999996</v>
      </c>
      <c r="F8" s="10">
        <f t="shared" si="0"/>
        <v>100</v>
      </c>
      <c r="G8" s="10">
        <f t="shared" si="1"/>
        <v>100</v>
      </c>
    </row>
    <row r="9" spans="1:8" ht="58.5" customHeight="1">
      <c r="A9" s="15" t="s">
        <v>13</v>
      </c>
      <c r="B9" s="16" t="s">
        <v>14</v>
      </c>
      <c r="C9" s="17">
        <v>38748</v>
      </c>
      <c r="D9" s="17">
        <v>37582.699999999997</v>
      </c>
      <c r="E9" s="17">
        <v>37582.699999999997</v>
      </c>
      <c r="F9" s="10">
        <f>E9/C9*100</f>
        <v>96.992618973882514</v>
      </c>
      <c r="G9" s="10">
        <f t="shared" si="1"/>
        <v>100</v>
      </c>
    </row>
    <row r="10" spans="1:8" ht="21.75" customHeight="1">
      <c r="A10" s="15" t="s">
        <v>15</v>
      </c>
      <c r="B10" s="18" t="s">
        <v>16</v>
      </c>
      <c r="C10" s="17">
        <v>56912</v>
      </c>
      <c r="D10" s="17">
        <v>1685.8</v>
      </c>
      <c r="E10" s="17">
        <v>0</v>
      </c>
      <c r="F10" s="10">
        <f t="shared" si="0"/>
        <v>0</v>
      </c>
      <c r="G10" s="10">
        <v>0</v>
      </c>
    </row>
    <row r="11" spans="1:8" ht="21.75" customHeight="1">
      <c r="A11" s="15" t="s">
        <v>17</v>
      </c>
      <c r="B11" s="18" t="s">
        <v>18</v>
      </c>
      <c r="C11" s="17">
        <v>198211</v>
      </c>
      <c r="D11" s="17">
        <v>213882.5</v>
      </c>
      <c r="E11" s="17">
        <v>213179.4</v>
      </c>
      <c r="F11" s="10">
        <f t="shared" si="0"/>
        <v>107.55175040739414</v>
      </c>
      <c r="G11" s="10">
        <f t="shared" si="1"/>
        <v>99.671268102813457</v>
      </c>
    </row>
    <row r="12" spans="1:8" ht="36.75" customHeight="1">
      <c r="A12" s="12" t="s">
        <v>19</v>
      </c>
      <c r="B12" s="13" t="s">
        <v>20</v>
      </c>
      <c r="C12" s="14">
        <f>C14+C15+C16+C17</f>
        <v>51651</v>
      </c>
      <c r="D12" s="14">
        <f>D14+D15+D16+D17</f>
        <v>67903.8</v>
      </c>
      <c r="E12" s="14">
        <f>E14+E15+E16+E17</f>
        <v>58811.400000000009</v>
      </c>
      <c r="F12" s="10">
        <f t="shared" si="0"/>
        <v>113.86304234187141</v>
      </c>
      <c r="G12" s="10">
        <f t="shared" si="1"/>
        <v>86.60988044851689</v>
      </c>
    </row>
    <row r="13" spans="1:8" ht="21.75" hidden="1" customHeight="1">
      <c r="A13" s="15" t="s">
        <v>21</v>
      </c>
      <c r="B13" s="18" t="s">
        <v>22</v>
      </c>
      <c r="C13" s="17"/>
      <c r="D13" s="17"/>
      <c r="E13" s="17" t="e">
        <f>D13/C13*100</f>
        <v>#DIV/0!</v>
      </c>
      <c r="F13" s="10" t="e">
        <f t="shared" si="0"/>
        <v>#DIV/0!</v>
      </c>
      <c r="G13" s="10" t="e">
        <f t="shared" si="1"/>
        <v>#DIV/0!</v>
      </c>
    </row>
    <row r="14" spans="1:8" s="1" customFormat="1" ht="29.25" customHeight="1">
      <c r="A14" s="15" t="s">
        <v>23</v>
      </c>
      <c r="B14" s="18" t="s">
        <v>24</v>
      </c>
      <c r="C14" s="17">
        <v>2569</v>
      </c>
      <c r="D14" s="17">
        <v>3384.2</v>
      </c>
      <c r="E14" s="17">
        <v>3384.2</v>
      </c>
      <c r="F14" s="10">
        <f t="shared" si="0"/>
        <v>131.73219151420784</v>
      </c>
      <c r="G14" s="10">
        <f t="shared" si="1"/>
        <v>100</v>
      </c>
    </row>
    <row r="15" spans="1:8" ht="36.75" customHeight="1">
      <c r="A15" s="15" t="s">
        <v>25</v>
      </c>
      <c r="B15" s="16" t="s">
        <v>26</v>
      </c>
      <c r="C15" s="17">
        <v>15559</v>
      </c>
      <c r="D15" s="17">
        <v>19203.2</v>
      </c>
      <c r="E15" s="21">
        <v>19158.2</v>
      </c>
      <c r="F15" s="10">
        <f t="shared" si="0"/>
        <v>123.13259206889904</v>
      </c>
      <c r="G15" s="10">
        <f t="shared" si="1"/>
        <v>99.765664055990669</v>
      </c>
    </row>
    <row r="16" spans="1:8" ht="21.75" customHeight="1">
      <c r="A16" s="15" t="s">
        <v>27</v>
      </c>
      <c r="B16" s="16" t="s">
        <v>28</v>
      </c>
      <c r="C16" s="17">
        <v>9433</v>
      </c>
      <c r="D16" s="17">
        <v>24777.5</v>
      </c>
      <c r="E16" s="17">
        <v>18818.7</v>
      </c>
      <c r="F16" s="10">
        <f t="shared" si="0"/>
        <v>199.49856885402312</v>
      </c>
      <c r="G16" s="10">
        <f t="shared" si="1"/>
        <v>75.950761779840576</v>
      </c>
    </row>
    <row r="17" spans="1:7" s="1" customFormat="1" ht="42" customHeight="1">
      <c r="A17" s="15" t="s">
        <v>29</v>
      </c>
      <c r="B17" s="16" t="s">
        <v>30</v>
      </c>
      <c r="C17" s="17">
        <v>24090</v>
      </c>
      <c r="D17" s="17">
        <v>20538.900000000001</v>
      </c>
      <c r="E17" s="17">
        <v>17450.3</v>
      </c>
      <c r="F17" s="10">
        <f t="shared" si="0"/>
        <v>72.437941054379408</v>
      </c>
      <c r="G17" s="10">
        <f t="shared" si="1"/>
        <v>84.962193690996102</v>
      </c>
    </row>
    <row r="18" spans="1:7" ht="22.5" customHeight="1">
      <c r="A18" s="12" t="s">
        <v>31</v>
      </c>
      <c r="B18" s="13" t="s">
        <v>32</v>
      </c>
      <c r="C18" s="14">
        <f>C19+C20+C23+C24+C25</f>
        <v>292890.2</v>
      </c>
      <c r="D18" s="14">
        <f>D19+D20+D23+D24+D25</f>
        <v>297246.3</v>
      </c>
      <c r="E18" s="14">
        <f>E19+E20+E23+E24+E25</f>
        <v>286564.7</v>
      </c>
      <c r="F18" s="10">
        <f t="shared" si="0"/>
        <v>97.840316951540203</v>
      </c>
      <c r="G18" s="10">
        <f t="shared" si="1"/>
        <v>96.406481762767115</v>
      </c>
    </row>
    <row r="19" spans="1:7" ht="17.100000000000001" customHeight="1">
      <c r="A19" s="15" t="s">
        <v>33</v>
      </c>
      <c r="B19" s="18" t="s">
        <v>34</v>
      </c>
      <c r="C19" s="17">
        <v>2000</v>
      </c>
      <c r="D19" s="17">
        <v>0</v>
      </c>
      <c r="E19" s="17">
        <v>0</v>
      </c>
      <c r="F19" s="10">
        <f t="shared" si="0"/>
        <v>0</v>
      </c>
      <c r="G19" s="10" t="e">
        <f t="shared" si="1"/>
        <v>#DIV/0!</v>
      </c>
    </row>
    <row r="20" spans="1:7" ht="27.95" customHeight="1">
      <c r="A20" s="15" t="s">
        <v>35</v>
      </c>
      <c r="B20" s="16" t="s">
        <v>36</v>
      </c>
      <c r="C20" s="17">
        <v>997.8</v>
      </c>
      <c r="D20" s="17">
        <v>2339.9</v>
      </c>
      <c r="E20" s="17">
        <v>2143.1</v>
      </c>
      <c r="F20" s="10">
        <f t="shared" si="0"/>
        <v>214.78252154740426</v>
      </c>
      <c r="G20" s="10">
        <f t="shared" si="1"/>
        <v>91.589384161716296</v>
      </c>
    </row>
    <row r="21" spans="1:7" ht="29.1" hidden="1" customHeight="1">
      <c r="A21" s="15" t="s">
        <v>37</v>
      </c>
      <c r="B21" s="16" t="s">
        <v>38</v>
      </c>
      <c r="C21" s="17"/>
      <c r="D21" s="17"/>
      <c r="E21" s="17"/>
      <c r="F21" s="10" t="e">
        <f t="shared" si="0"/>
        <v>#DIV/0!</v>
      </c>
      <c r="G21" s="10" t="e">
        <f t="shared" si="1"/>
        <v>#DIV/0!</v>
      </c>
    </row>
    <row r="22" spans="1:7" s="1" customFormat="1" ht="24.95" hidden="1" customHeight="1">
      <c r="A22" s="15" t="s">
        <v>39</v>
      </c>
      <c r="B22" s="16" t="s">
        <v>40</v>
      </c>
      <c r="C22" s="17"/>
      <c r="D22" s="17"/>
      <c r="E22" s="17"/>
      <c r="F22" s="10" t="e">
        <f t="shared" si="0"/>
        <v>#DIV/0!</v>
      </c>
      <c r="G22" s="10" t="e">
        <f t="shared" si="1"/>
        <v>#DIV/0!</v>
      </c>
    </row>
    <row r="23" spans="1:7" ht="19.5" customHeight="1">
      <c r="A23" s="15" t="s">
        <v>41</v>
      </c>
      <c r="B23" s="16" t="s">
        <v>42</v>
      </c>
      <c r="C23" s="17">
        <v>10832</v>
      </c>
      <c r="D23" s="17">
        <v>11663.6</v>
      </c>
      <c r="E23" s="17">
        <v>11092.7</v>
      </c>
      <c r="F23" s="10">
        <f t="shared" si="0"/>
        <v>102.40675775480059</v>
      </c>
      <c r="G23" s="10">
        <f t="shared" si="1"/>
        <v>95.105284817723529</v>
      </c>
    </row>
    <row r="24" spans="1:7" ht="19.5" customHeight="1">
      <c r="A24" s="15" t="s">
        <v>43</v>
      </c>
      <c r="B24" s="16" t="s">
        <v>44</v>
      </c>
      <c r="C24" s="17">
        <v>259732.4</v>
      </c>
      <c r="D24" s="17">
        <v>261418</v>
      </c>
      <c r="E24" s="17">
        <v>252540.7</v>
      </c>
      <c r="F24" s="10">
        <f t="shared" si="0"/>
        <v>97.231111713440455</v>
      </c>
      <c r="G24" s="10">
        <f t="shared" si="1"/>
        <v>96.604174157862118</v>
      </c>
    </row>
    <row r="25" spans="1:7" ht="19.5" customHeight="1">
      <c r="A25" s="15" t="s">
        <v>45</v>
      </c>
      <c r="B25" s="18" t="s">
        <v>46</v>
      </c>
      <c r="C25" s="17">
        <v>19328</v>
      </c>
      <c r="D25" s="17">
        <v>21824.799999999999</v>
      </c>
      <c r="E25" s="17">
        <v>20788.2</v>
      </c>
      <c r="F25" s="10">
        <f t="shared" si="0"/>
        <v>107.55484271523179</v>
      </c>
      <c r="G25" s="10">
        <f t="shared" si="1"/>
        <v>95.250357391591223</v>
      </c>
    </row>
    <row r="26" spans="1:7" ht="19.5" customHeight="1">
      <c r="A26" s="12" t="s">
        <v>47</v>
      </c>
      <c r="B26" s="13" t="s">
        <v>48</v>
      </c>
      <c r="C26" s="14">
        <f>C28+C29+C27+C30</f>
        <v>373497.9</v>
      </c>
      <c r="D26" s="14">
        <f>D28+D29+D27+D30</f>
        <v>398433.5</v>
      </c>
      <c r="E26" s="14">
        <f>E28+E29+E27+E30</f>
        <v>377291.8</v>
      </c>
      <c r="F26" s="10">
        <f t="shared" si="0"/>
        <v>101.01577545683655</v>
      </c>
      <c r="G26" s="10">
        <f t="shared" si="1"/>
        <v>94.693794572996495</v>
      </c>
    </row>
    <row r="27" spans="1:7" ht="19.5" customHeight="1">
      <c r="A27" s="15" t="s">
        <v>49</v>
      </c>
      <c r="B27" s="18" t="s">
        <v>50</v>
      </c>
      <c r="C27" s="17">
        <v>3831</v>
      </c>
      <c r="D27" s="17">
        <v>12496.2</v>
      </c>
      <c r="E27" s="17">
        <v>8666</v>
      </c>
      <c r="F27" s="10">
        <f t="shared" si="0"/>
        <v>226.20725659096843</v>
      </c>
      <c r="G27" s="10">
        <f t="shared" si="1"/>
        <v>69.349082120964766</v>
      </c>
    </row>
    <row r="28" spans="1:7" ht="17.25" customHeight="1">
      <c r="A28" s="15" t="s">
        <v>51</v>
      </c>
      <c r="B28" s="18" t="s">
        <v>52</v>
      </c>
      <c r="C28" s="17">
        <v>0</v>
      </c>
      <c r="D28" s="17">
        <v>0</v>
      </c>
      <c r="E28" s="17">
        <v>0</v>
      </c>
      <c r="F28" s="10" t="e">
        <f t="shared" si="0"/>
        <v>#DIV/0!</v>
      </c>
      <c r="G28" s="10" t="e">
        <f t="shared" si="1"/>
        <v>#DIV/0!</v>
      </c>
    </row>
    <row r="29" spans="1:7" ht="19.5" customHeight="1">
      <c r="A29" s="15" t="s">
        <v>53</v>
      </c>
      <c r="B29" s="18" t="s">
        <v>54</v>
      </c>
      <c r="C29" s="17">
        <v>127407.9</v>
      </c>
      <c r="D29" s="17">
        <v>152156.5</v>
      </c>
      <c r="E29" s="17">
        <v>134845</v>
      </c>
      <c r="F29" s="10">
        <f t="shared" si="0"/>
        <v>105.83723615254628</v>
      </c>
      <c r="G29" s="10">
        <f t="shared" si="1"/>
        <v>88.622569525455702</v>
      </c>
    </row>
    <row r="30" spans="1:7" ht="19.5" customHeight="1">
      <c r="A30" s="15" t="s">
        <v>55</v>
      </c>
      <c r="B30" s="16" t="s">
        <v>56</v>
      </c>
      <c r="C30" s="17">
        <v>242259</v>
      </c>
      <c r="D30" s="17">
        <v>233780.8</v>
      </c>
      <c r="E30" s="17">
        <v>233780.8</v>
      </c>
      <c r="F30" s="10">
        <f t="shared" si="0"/>
        <v>96.500357055878212</v>
      </c>
      <c r="G30" s="10">
        <f t="shared" si="1"/>
        <v>100</v>
      </c>
    </row>
    <row r="31" spans="1:7" ht="18.95" customHeight="1">
      <c r="A31" s="12" t="s">
        <v>57</v>
      </c>
      <c r="B31" s="13" t="s">
        <v>58</v>
      </c>
      <c r="C31" s="14">
        <f>C33</f>
        <v>1029</v>
      </c>
      <c r="D31" s="14">
        <f>D33</f>
        <v>1536.6</v>
      </c>
      <c r="E31" s="14">
        <f>E33</f>
        <v>1536.6</v>
      </c>
      <c r="F31" s="10">
        <f t="shared" si="0"/>
        <v>149.32944606413994</v>
      </c>
      <c r="G31" s="10">
        <f t="shared" si="1"/>
        <v>100</v>
      </c>
    </row>
    <row r="32" spans="1:7" s="1" customFormat="1" ht="19.5" hidden="1" customHeight="1">
      <c r="A32" s="12" t="s">
        <v>59</v>
      </c>
      <c r="B32" s="16" t="s">
        <v>60</v>
      </c>
      <c r="C32" s="17"/>
      <c r="D32" s="17"/>
      <c r="E32" s="17" t="e">
        <f>D32/C32*100</f>
        <v>#DIV/0!</v>
      </c>
      <c r="F32" s="10" t="e">
        <f t="shared" si="0"/>
        <v>#DIV/0!</v>
      </c>
      <c r="G32" s="10" t="e">
        <f t="shared" si="1"/>
        <v>#DIV/0!</v>
      </c>
    </row>
    <row r="33" spans="1:7" ht="19.5" customHeight="1">
      <c r="A33" s="15" t="s">
        <v>61</v>
      </c>
      <c r="B33" s="18" t="s">
        <v>62</v>
      </c>
      <c r="C33" s="17">
        <v>1029</v>
      </c>
      <c r="D33" s="17">
        <v>1536.6</v>
      </c>
      <c r="E33" s="17">
        <v>1536.6</v>
      </c>
      <c r="F33" s="10">
        <f t="shared" si="0"/>
        <v>149.32944606413994</v>
      </c>
      <c r="G33" s="10">
        <f t="shared" si="1"/>
        <v>100</v>
      </c>
    </row>
    <row r="34" spans="1:7" ht="19.5" customHeight="1">
      <c r="A34" s="12" t="s">
        <v>63</v>
      </c>
      <c r="B34" s="19" t="s">
        <v>64</v>
      </c>
      <c r="C34" s="14">
        <f>C35+C36+C37+C38+C39+C40+C41+C42</f>
        <v>1798249</v>
      </c>
      <c r="D34" s="14">
        <f>D35+D36+D37+D38+D39+D40+D41+D42</f>
        <v>1802494.4000000001</v>
      </c>
      <c r="E34" s="14">
        <f>E35+E36+E37+E38+E39+E40+E41+E42</f>
        <v>1735627.7999999998</v>
      </c>
      <c r="F34" s="10">
        <f t="shared" si="0"/>
        <v>96.517656898460658</v>
      </c>
      <c r="G34" s="10">
        <f t="shared" si="1"/>
        <v>96.2903296675984</v>
      </c>
    </row>
    <row r="35" spans="1:7" ht="19.5" customHeight="1">
      <c r="A35" s="15" t="s">
        <v>65</v>
      </c>
      <c r="B35" s="16" t="s">
        <v>66</v>
      </c>
      <c r="C35" s="17">
        <v>533684.5</v>
      </c>
      <c r="D35" s="17">
        <v>466615.4</v>
      </c>
      <c r="E35" s="17">
        <v>449224.3</v>
      </c>
      <c r="F35" s="10">
        <f t="shared" si="0"/>
        <v>84.174132844405264</v>
      </c>
      <c r="G35" s="10">
        <f t="shared" si="1"/>
        <v>96.272926268614356</v>
      </c>
    </row>
    <row r="36" spans="1:7" ht="19.5" customHeight="1">
      <c r="A36" s="15" t="s">
        <v>67</v>
      </c>
      <c r="B36" s="16" t="s">
        <v>68</v>
      </c>
      <c r="C36" s="17">
        <v>1035772.8</v>
      </c>
      <c r="D36" s="17">
        <v>1051210.2</v>
      </c>
      <c r="E36" s="17">
        <v>1002658.4</v>
      </c>
      <c r="F36" s="10">
        <f t="shared" ref="F36:F58" si="2">E36/C36*100</f>
        <v>96.802928209738653</v>
      </c>
      <c r="G36" s="10">
        <f t="shared" ref="G36:G58" si="3">E36/D36*100</f>
        <v>95.381342380429729</v>
      </c>
    </row>
    <row r="37" spans="1:7" s="1" customFormat="1" ht="18" customHeight="1">
      <c r="A37" s="15" t="s">
        <v>69</v>
      </c>
      <c r="B37" s="16" t="s">
        <v>70</v>
      </c>
      <c r="C37" s="17">
        <v>136295</v>
      </c>
      <c r="D37" s="17">
        <v>130912.5</v>
      </c>
      <c r="E37" s="17">
        <v>130599.7</v>
      </c>
      <c r="F37" s="10">
        <f t="shared" si="2"/>
        <v>95.821343409516118</v>
      </c>
      <c r="G37" s="10">
        <f t="shared" si="3"/>
        <v>99.761061777905098</v>
      </c>
    </row>
    <row r="38" spans="1:7" ht="19.5" hidden="1" customHeight="1">
      <c r="A38" s="15" t="s">
        <v>71</v>
      </c>
      <c r="B38" s="16" t="s">
        <v>72</v>
      </c>
      <c r="C38" s="17"/>
      <c r="D38" s="17"/>
      <c r="E38" s="17"/>
      <c r="F38" s="10" t="e">
        <f t="shared" si="2"/>
        <v>#DIV/0!</v>
      </c>
      <c r="G38" s="10" t="e">
        <f t="shared" si="3"/>
        <v>#DIV/0!</v>
      </c>
    </row>
    <row r="39" spans="1:7" ht="31.5" hidden="1">
      <c r="A39" s="15" t="s">
        <v>73</v>
      </c>
      <c r="B39" s="16" t="s">
        <v>74</v>
      </c>
      <c r="C39" s="17"/>
      <c r="D39" s="17"/>
      <c r="E39" s="17"/>
      <c r="F39" s="10" t="e">
        <f t="shared" si="2"/>
        <v>#DIV/0!</v>
      </c>
      <c r="G39" s="10" t="e">
        <f t="shared" si="3"/>
        <v>#DIV/0!</v>
      </c>
    </row>
    <row r="40" spans="1:7" ht="22.5" hidden="1" customHeight="1">
      <c r="A40" s="15" t="s">
        <v>75</v>
      </c>
      <c r="B40" s="16" t="s">
        <v>76</v>
      </c>
      <c r="C40" s="17"/>
      <c r="D40" s="17"/>
      <c r="E40" s="17"/>
      <c r="F40" s="10" t="e">
        <f t="shared" si="2"/>
        <v>#DIV/0!</v>
      </c>
      <c r="G40" s="10" t="e">
        <f t="shared" si="3"/>
        <v>#DIV/0!</v>
      </c>
    </row>
    <row r="41" spans="1:7" s="1" customFormat="1" ht="22.5" customHeight="1">
      <c r="A41" s="15" t="s">
        <v>77</v>
      </c>
      <c r="B41" s="16" t="s">
        <v>78</v>
      </c>
      <c r="C41" s="17">
        <v>3656</v>
      </c>
      <c r="D41" s="17">
        <v>4241.2</v>
      </c>
      <c r="E41" s="17">
        <v>4241.2</v>
      </c>
      <c r="F41" s="10">
        <f t="shared" si="2"/>
        <v>116.00656455142231</v>
      </c>
      <c r="G41" s="10">
        <f t="shared" si="3"/>
        <v>100</v>
      </c>
    </row>
    <row r="42" spans="1:7" ht="22.5" customHeight="1">
      <c r="A42" s="15" t="s">
        <v>79</v>
      </c>
      <c r="B42" s="16" t="s">
        <v>80</v>
      </c>
      <c r="C42" s="17">
        <v>88840.7</v>
      </c>
      <c r="D42" s="17">
        <v>149515.1</v>
      </c>
      <c r="E42" s="17">
        <v>148904.20000000001</v>
      </c>
      <c r="F42" s="10">
        <f t="shared" si="2"/>
        <v>167.60808953553948</v>
      </c>
      <c r="G42" s="10">
        <f t="shared" si="3"/>
        <v>99.591412506161589</v>
      </c>
    </row>
    <row r="43" spans="1:7" ht="22.5" customHeight="1">
      <c r="A43" s="12" t="s">
        <v>81</v>
      </c>
      <c r="B43" s="19" t="s">
        <v>82</v>
      </c>
      <c r="C43" s="14">
        <f>C44+C45</f>
        <v>335074.3</v>
      </c>
      <c r="D43" s="14">
        <f>D44+D45</f>
        <v>341341.89999999997</v>
      </c>
      <c r="E43" s="14">
        <f>E44+E45</f>
        <v>339252.7</v>
      </c>
      <c r="F43" s="10">
        <f t="shared" si="2"/>
        <v>101.24700700710261</v>
      </c>
      <c r="G43" s="10">
        <f t="shared" si="3"/>
        <v>99.387945048644781</v>
      </c>
    </row>
    <row r="44" spans="1:7" ht="22.5" customHeight="1">
      <c r="A44" s="15" t="s">
        <v>83</v>
      </c>
      <c r="B44" s="16" t="s">
        <v>84</v>
      </c>
      <c r="C44" s="17">
        <v>287360.3</v>
      </c>
      <c r="D44" s="17">
        <v>285940.3</v>
      </c>
      <c r="E44" s="17">
        <v>283886.5</v>
      </c>
      <c r="F44" s="10">
        <f t="shared" si="2"/>
        <v>98.79113433553627</v>
      </c>
      <c r="G44" s="10">
        <f t="shared" si="3"/>
        <v>99.281738181011917</v>
      </c>
    </row>
    <row r="45" spans="1:7" ht="22.5" customHeight="1">
      <c r="A45" s="15" t="s">
        <v>85</v>
      </c>
      <c r="B45" s="16" t="s">
        <v>86</v>
      </c>
      <c r="C45" s="17">
        <v>47714</v>
      </c>
      <c r="D45" s="17">
        <v>55401.599999999999</v>
      </c>
      <c r="E45" s="17">
        <v>55366.2</v>
      </c>
      <c r="F45" s="10">
        <f t="shared" si="2"/>
        <v>116.03764094395774</v>
      </c>
      <c r="G45" s="10">
        <f t="shared" si="3"/>
        <v>99.936102928435275</v>
      </c>
    </row>
    <row r="46" spans="1:7" s="1" customFormat="1" ht="19.5" customHeight="1">
      <c r="A46" s="12" t="s">
        <v>87</v>
      </c>
      <c r="B46" s="19" t="s">
        <v>88</v>
      </c>
      <c r="C46" s="14">
        <f>C47+C48+C49+C50+C51</f>
        <v>543495.19999999995</v>
      </c>
      <c r="D46" s="20">
        <f>D47+D48+D49+D50+D51</f>
        <v>626002.30000000005</v>
      </c>
      <c r="E46" s="14">
        <f>E47+E48+E49+E50+E51</f>
        <v>607738.5</v>
      </c>
      <c r="F46" s="10">
        <f t="shared" si="2"/>
        <v>111.82039878181078</v>
      </c>
      <c r="G46" s="10">
        <f t="shared" si="3"/>
        <v>97.082470783254308</v>
      </c>
    </row>
    <row r="47" spans="1:7" ht="19.5" customHeight="1">
      <c r="A47" s="15" t="s">
        <v>89</v>
      </c>
      <c r="B47" s="16" t="s">
        <v>90</v>
      </c>
      <c r="C47" s="17">
        <v>13278.5</v>
      </c>
      <c r="D47" s="17">
        <v>13109.6</v>
      </c>
      <c r="E47" s="17">
        <v>13109.6</v>
      </c>
      <c r="F47" s="10">
        <f t="shared" si="2"/>
        <v>98.728018978047231</v>
      </c>
      <c r="G47" s="10">
        <f t="shared" si="3"/>
        <v>100</v>
      </c>
    </row>
    <row r="48" spans="1:7" ht="19.5" customHeight="1">
      <c r="A48" s="15" t="s">
        <v>91</v>
      </c>
      <c r="B48" s="16" t="s">
        <v>92</v>
      </c>
      <c r="C48" s="17">
        <v>126138.9</v>
      </c>
      <c r="D48" s="17">
        <v>120896.9</v>
      </c>
      <c r="E48" s="17">
        <v>112971.9</v>
      </c>
      <c r="F48" s="10">
        <f t="shared" si="2"/>
        <v>89.561507195639095</v>
      </c>
      <c r="G48" s="10">
        <f t="shared" si="3"/>
        <v>93.444827783011803</v>
      </c>
    </row>
    <row r="49" spans="1:7" s="1" customFormat="1" ht="19.5" customHeight="1">
      <c r="A49" s="15" t="s">
        <v>93</v>
      </c>
      <c r="B49" s="16" t="s">
        <v>94</v>
      </c>
      <c r="C49" s="17">
        <v>268885.2</v>
      </c>
      <c r="D49" s="17">
        <v>352744.2</v>
      </c>
      <c r="E49" s="17">
        <v>344981.9</v>
      </c>
      <c r="F49" s="10">
        <f t="shared" si="2"/>
        <v>128.30081387893421</v>
      </c>
      <c r="G49" s="10">
        <f t="shared" si="3"/>
        <v>97.79945354168828</v>
      </c>
    </row>
    <row r="50" spans="1:7" ht="19.5" customHeight="1">
      <c r="A50" s="15" t="s">
        <v>95</v>
      </c>
      <c r="B50" s="16" t="s">
        <v>96</v>
      </c>
      <c r="C50" s="17">
        <v>98801.8</v>
      </c>
      <c r="D50" s="17">
        <v>94810.7</v>
      </c>
      <c r="E50" s="17">
        <v>92995.9</v>
      </c>
      <c r="F50" s="10">
        <f t="shared" si="2"/>
        <v>94.123690054229769</v>
      </c>
      <c r="G50" s="10">
        <f t="shared" si="3"/>
        <v>98.085870054751197</v>
      </c>
    </row>
    <row r="51" spans="1:7" ht="19.5" customHeight="1">
      <c r="A51" s="15" t="s">
        <v>97</v>
      </c>
      <c r="B51" s="16" t="s">
        <v>98</v>
      </c>
      <c r="C51" s="17">
        <v>36390.800000000003</v>
      </c>
      <c r="D51" s="17">
        <v>44440.9</v>
      </c>
      <c r="E51" s="17">
        <v>43679.199999999997</v>
      </c>
      <c r="F51" s="10">
        <f t="shared" si="2"/>
        <v>120.02813898018178</v>
      </c>
      <c r="G51" s="10">
        <f t="shared" si="3"/>
        <v>98.28603831155533</v>
      </c>
    </row>
    <row r="52" spans="1:7" ht="19.5" customHeight="1">
      <c r="A52" s="12" t="s">
        <v>99</v>
      </c>
      <c r="B52" s="19" t="s">
        <v>100</v>
      </c>
      <c r="C52" s="14">
        <f>C53+C55+C54</f>
        <v>119801</v>
      </c>
      <c r="D52" s="14">
        <f>D53+D55+D54</f>
        <v>144633</v>
      </c>
      <c r="E52" s="14">
        <f>E53+E55+E54</f>
        <v>144609.70000000001</v>
      </c>
      <c r="F52" s="10">
        <f t="shared" si="2"/>
        <v>120.70825786095276</v>
      </c>
      <c r="G52" s="10">
        <f t="shared" si="3"/>
        <v>99.98389026017577</v>
      </c>
    </row>
    <row r="53" spans="1:7" ht="19.5" customHeight="1">
      <c r="A53" s="15" t="s">
        <v>101</v>
      </c>
      <c r="B53" s="16" t="s">
        <v>102</v>
      </c>
      <c r="C53" s="17">
        <v>94635</v>
      </c>
      <c r="D53" s="17">
        <v>103702</v>
      </c>
      <c r="E53" s="17">
        <v>103678.8</v>
      </c>
      <c r="F53" s="10">
        <f t="shared" si="2"/>
        <v>109.55650657790459</v>
      </c>
      <c r="G53" s="10">
        <f t="shared" si="3"/>
        <v>99.977628203891925</v>
      </c>
    </row>
    <row r="54" spans="1:7" ht="19.5" customHeight="1">
      <c r="A54" s="15" t="s">
        <v>119</v>
      </c>
      <c r="B54" s="16" t="s">
        <v>120</v>
      </c>
      <c r="C54" s="17">
        <v>0</v>
      </c>
      <c r="D54" s="17">
        <v>13614.8</v>
      </c>
      <c r="E54" s="17">
        <v>13614.7</v>
      </c>
      <c r="F54" s="10" t="e">
        <f t="shared" si="2"/>
        <v>#DIV/0!</v>
      </c>
      <c r="G54" s="10">
        <f t="shared" si="3"/>
        <v>99.999265505185548</v>
      </c>
    </row>
    <row r="55" spans="1:7" ht="20.25" customHeight="1">
      <c r="A55" s="15" t="s">
        <v>103</v>
      </c>
      <c r="B55" s="16" t="s">
        <v>104</v>
      </c>
      <c r="C55" s="17">
        <v>25166</v>
      </c>
      <c r="D55" s="17">
        <v>27316.2</v>
      </c>
      <c r="E55" s="17">
        <v>27316.2</v>
      </c>
      <c r="F55" s="10">
        <f t="shared" si="2"/>
        <v>108.54406739251372</v>
      </c>
      <c r="G55" s="10">
        <f t="shared" si="3"/>
        <v>100</v>
      </c>
    </row>
    <row r="56" spans="1:7" s="1" customFormat="1" ht="20.25" customHeight="1">
      <c r="A56" s="12" t="s">
        <v>105</v>
      </c>
      <c r="B56" s="19" t="s">
        <v>106</v>
      </c>
      <c r="C56" s="14">
        <f>C58</f>
        <v>1357</v>
      </c>
      <c r="D56" s="14">
        <f>D58</f>
        <v>1610.1</v>
      </c>
      <c r="E56" s="14">
        <f>E58</f>
        <v>1610.1</v>
      </c>
      <c r="F56" s="10">
        <f t="shared" si="2"/>
        <v>118.65143699336771</v>
      </c>
      <c r="G56" s="10">
        <f t="shared" si="3"/>
        <v>100</v>
      </c>
    </row>
    <row r="57" spans="1:7" ht="20.25" hidden="1" customHeight="1">
      <c r="A57" s="15" t="s">
        <v>107</v>
      </c>
      <c r="B57" s="16" t="s">
        <v>108</v>
      </c>
      <c r="C57" s="17"/>
      <c r="D57" s="17"/>
      <c r="E57" s="17" t="e">
        <f>D57/C57*100</f>
        <v>#DIV/0!</v>
      </c>
      <c r="F57" s="10" t="e">
        <f t="shared" si="2"/>
        <v>#DIV/0!</v>
      </c>
      <c r="G57" s="10" t="e">
        <f t="shared" si="3"/>
        <v>#DIV/0!</v>
      </c>
    </row>
    <row r="58" spans="1:7" ht="20.25" customHeight="1">
      <c r="A58" s="15" t="s">
        <v>109</v>
      </c>
      <c r="B58" s="16" t="s">
        <v>110</v>
      </c>
      <c r="C58" s="17">
        <v>1357</v>
      </c>
      <c r="D58" s="17">
        <v>1610.1</v>
      </c>
      <c r="E58" s="17">
        <v>1610.1</v>
      </c>
      <c r="F58" s="10">
        <f t="shared" si="2"/>
        <v>118.65143699336771</v>
      </c>
      <c r="G58" s="10">
        <f t="shared" si="3"/>
        <v>100</v>
      </c>
    </row>
    <row r="59" spans="1:7" ht="20.25" customHeight="1">
      <c r="A59" s="12" t="s">
        <v>111</v>
      </c>
      <c r="B59" s="19" t="s">
        <v>112</v>
      </c>
      <c r="C59" s="14">
        <f>C60</f>
        <v>1820.3</v>
      </c>
      <c r="D59" s="14">
        <f>D60</f>
        <v>0</v>
      </c>
      <c r="E59" s="14">
        <f>E60</f>
        <v>0</v>
      </c>
      <c r="F59" s="10">
        <v>0</v>
      </c>
      <c r="G59" s="10">
        <v>0</v>
      </c>
    </row>
    <row r="60" spans="1:7" ht="47.25" customHeight="1">
      <c r="A60" s="15" t="s">
        <v>113</v>
      </c>
      <c r="B60" s="16" t="s">
        <v>114</v>
      </c>
      <c r="C60" s="17">
        <v>1820.3</v>
      </c>
      <c r="D60" s="17">
        <v>0</v>
      </c>
      <c r="E60" s="17">
        <v>0</v>
      </c>
      <c r="F60" s="10">
        <v>0</v>
      </c>
      <c r="G60" s="10">
        <v>0</v>
      </c>
    </row>
  </sheetData>
  <mergeCells count="1">
    <mergeCell ref="A2:G2"/>
  </mergeCells>
  <pageMargins left="0.98425196850393704" right="0.39370078740157499" top="0.39370078740157499" bottom="0.39370078740157499" header="0.196850393700787" footer="0.196850393700787"/>
  <pageSetup paperSize="9" scale="53" fitToHeight="3" orientation="portrait" r:id="rId1"/>
  <headerFooter alignWithMargins="0">
    <oddFooter>&amp;L&amp;"Arial,Regular"&amp;8 - 2 -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Чернышова Наталья Сергеевна</dc:creator>
  <cp:lastModifiedBy>Бюджет7</cp:lastModifiedBy>
  <cp:lastPrinted>2022-11-07T16:50:00Z</cp:lastPrinted>
  <dcterms:created xsi:type="dcterms:W3CDTF">2022-10-17T11:45:00Z</dcterms:created>
  <dcterms:modified xsi:type="dcterms:W3CDTF">2026-04-09T07:24:56Z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C6838BD89C8D4D729D1D79DA3A4F2558</vt:lpwstr>
  </property>
  <property fmtid="{D5CDD505-2E9C-101B-9397-08002B2CF9AE}" pid="3" name="KSOProductBuildVer">
    <vt:lpwstr>1049-12.2.0.13431</vt:lpwstr>
  </property>
</Properties>
</file>