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\MAIL_Fin_Upr\!!!_Бюджетный отдел\На публикацию\2025 год\Сравнительный анализ расходы 2025 к 2024 год\"/>
    </mc:Choice>
  </mc:AlternateContent>
  <bookViews>
    <workbookView xWindow="0" yWindow="0" windowWidth="24750" windowHeight="12345"/>
  </bookViews>
  <sheets>
    <sheet name="Лист3" sheetId="3" r:id="rId1"/>
  </sheets>
  <definedNames>
    <definedName name="_xlnm._FilterDatabase" localSheetId="0" hidden="1">Лист3!$A$3:$H$60</definedName>
    <definedName name="_xlnm.Print_Titles" localSheetId="0">Лист3!$3:$3</definedName>
  </definedNames>
  <calcPr calcId="162913"/>
</workbook>
</file>

<file path=xl/calcChain.xml><?xml version="1.0" encoding="utf-8"?>
<calcChain xmlns="http://schemas.openxmlformats.org/spreadsheetml/2006/main">
  <c r="E59" i="3" l="1"/>
  <c r="F52" i="3" l="1"/>
  <c r="G52" i="3" s="1"/>
  <c r="G54" i="3"/>
  <c r="D52" i="3"/>
  <c r="C52" i="3"/>
  <c r="E54" i="3"/>
  <c r="F5" i="3"/>
  <c r="D5" i="3"/>
  <c r="C5" i="3"/>
  <c r="E52" i="3" l="1"/>
  <c r="G20" i="3"/>
  <c r="E19" i="3" l="1"/>
  <c r="E60" i="3" l="1"/>
  <c r="F59" i="3"/>
  <c r="D59" i="3"/>
  <c r="C59" i="3"/>
  <c r="G58" i="3"/>
  <c r="E58" i="3"/>
  <c r="G57" i="3"/>
  <c r="E57" i="3"/>
  <c r="F56" i="3"/>
  <c r="D56" i="3"/>
  <c r="C56" i="3"/>
  <c r="G55" i="3"/>
  <c r="E55" i="3"/>
  <c r="G53" i="3"/>
  <c r="E53" i="3"/>
  <c r="G51" i="3"/>
  <c r="E51" i="3"/>
  <c r="G50" i="3"/>
  <c r="E50" i="3"/>
  <c r="G49" i="3"/>
  <c r="E49" i="3"/>
  <c r="G48" i="3"/>
  <c r="E48" i="3"/>
  <c r="G47" i="3"/>
  <c r="E47" i="3"/>
  <c r="F46" i="3"/>
  <c r="D46" i="3"/>
  <c r="C46" i="3"/>
  <c r="G45" i="3"/>
  <c r="E45" i="3"/>
  <c r="G44" i="3"/>
  <c r="E44" i="3"/>
  <c r="F43" i="3"/>
  <c r="D43" i="3"/>
  <c r="C43" i="3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F34" i="3"/>
  <c r="D34" i="3"/>
  <c r="C34" i="3"/>
  <c r="G33" i="3"/>
  <c r="E33" i="3"/>
  <c r="G32" i="3"/>
  <c r="E32" i="3"/>
  <c r="F31" i="3"/>
  <c r="D31" i="3"/>
  <c r="C31" i="3"/>
  <c r="G30" i="3"/>
  <c r="E30" i="3"/>
  <c r="G29" i="3"/>
  <c r="E29" i="3"/>
  <c r="G28" i="3"/>
  <c r="E28" i="3"/>
  <c r="G27" i="3"/>
  <c r="E27" i="3"/>
  <c r="F26" i="3"/>
  <c r="D26" i="3"/>
  <c r="C26" i="3"/>
  <c r="G25" i="3"/>
  <c r="E25" i="3"/>
  <c r="G24" i="3"/>
  <c r="E24" i="3"/>
  <c r="G23" i="3"/>
  <c r="E23" i="3"/>
  <c r="G22" i="3"/>
  <c r="E22" i="3"/>
  <c r="G21" i="3"/>
  <c r="E21" i="3"/>
  <c r="E20" i="3"/>
  <c r="G19" i="3"/>
  <c r="F18" i="3"/>
  <c r="D18" i="3"/>
  <c r="C18" i="3"/>
  <c r="G17" i="3"/>
  <c r="E17" i="3"/>
  <c r="G16" i="3"/>
  <c r="E16" i="3"/>
  <c r="G15" i="3"/>
  <c r="E15" i="3"/>
  <c r="G14" i="3"/>
  <c r="E14" i="3"/>
  <c r="G13" i="3"/>
  <c r="E13" i="3"/>
  <c r="F12" i="3"/>
  <c r="D12" i="3"/>
  <c r="C12" i="3"/>
  <c r="G11" i="3"/>
  <c r="E11" i="3"/>
  <c r="E10" i="3"/>
  <c r="G9" i="3"/>
  <c r="E9" i="3"/>
  <c r="E8" i="3"/>
  <c r="G7" i="3"/>
  <c r="E7" i="3"/>
  <c r="G6" i="3"/>
  <c r="E6" i="3"/>
  <c r="G56" i="3" l="1"/>
  <c r="G46" i="3"/>
  <c r="G43" i="3"/>
  <c r="G26" i="3"/>
  <c r="G18" i="3"/>
  <c r="F4" i="3"/>
  <c r="G12" i="3"/>
  <c r="E56" i="3"/>
  <c r="E46" i="3"/>
  <c r="E43" i="3"/>
  <c r="E12" i="3"/>
  <c r="D4" i="3"/>
  <c r="E34" i="3"/>
  <c r="E31" i="3"/>
  <c r="E18" i="3"/>
  <c r="C4" i="3"/>
  <c r="E5" i="3"/>
  <c r="G34" i="3"/>
  <c r="G5" i="3"/>
  <c r="G31" i="3"/>
  <c r="E26" i="3"/>
  <c r="G4" i="3" l="1"/>
  <c r="E4" i="3"/>
</calcChain>
</file>

<file path=xl/sharedStrings.xml><?xml version="1.0" encoding="utf-8"?>
<sst xmlns="http://schemas.openxmlformats.org/spreadsheetml/2006/main" count="121" uniqueCount="121">
  <si>
    <t>Код</t>
  </si>
  <si>
    <t>Наименование разделов, подразделов</t>
  </si>
  <si>
    <t xml:space="preserve">% исполнения </t>
  </si>
  <si>
    <t>Расходы бюджета - всего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</si>
  <si>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</si>
  <si>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</si>
  <si>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</si>
  <si>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</si>
  <si>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</si>
  <si>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</si>
  <si>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</si>
  <si>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</si>
  <si>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</si>
  <si>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</si>
  <si>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</si>
  <si>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</si>
  <si>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</si>
  <si>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</si>
  <si>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</si>
  <si>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</si>
  <si>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0302</t>
  </si>
  <si>
    <t>Органы внутренних дел</t>
  </si>
  <si>
    <t>0304</t>
  </si>
  <si>
    <t>Органы юстиции</t>
  </si>
  <si>
    <t>0309</t>
  </si>
  <si>
    <t>Защита населения и территории от 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</si>
  <si>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</si>
  <si>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</si>
  <si>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</si>
  <si>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</si>
  <si>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</si>
  <si>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</si>
  <si>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</si>
  <si>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</si>
  <si>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</si>
  <si>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</si>
  <si>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</si>
  <si>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</si>
  <si>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</si>
  <si>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</si>
  <si>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</si>
  <si>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</si>
  <si>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</si>
  <si>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</si>
  <si>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</si>
  <si>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</si>
  <si>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</si>
  <si>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</si>
  <si>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</si>
  <si>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</si>
  <si>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</si>
  <si>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</si>
  <si>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</si>
  <si>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</si>
  <si>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</si>
  <si>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</si>
  <si>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</si>
  <si>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</si>
  <si>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</si>
  <si>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</si>
  <si>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</si>
  <si>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</si>
  <si>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</si>
  <si>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</si>
  <si>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</si>
  <si>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</si>
  <si>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</si>
  <si>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</si>
  <si>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</si>
  <si>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Начальное профессиональное образование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</si>
  <si>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</si>
  <si>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</si>
  <si>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</si>
  <si>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</si>
  <si>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</si>
  <si>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и послевузовское профессиональное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</si>
  <si>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</si>
  <si>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</si>
  <si>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</si>
  <si>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</si>
  <si>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</si>
  <si>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</si>
  <si>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</si>
  <si>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</si>
  <si>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</si>
  <si>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</si>
  <si>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</si>
  <si>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</si>
  <si>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</si>
  <si>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</si>
  <si>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</si>
  <si>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 обслуживание населения</t>
  </si>
  <si>
    <t>1003</t>
  </si>
  <si>
    <t xml:space="preserve">Социальное обеспечение населения </t>
  </si>
  <si>
    <t>1004</t>
  </si>
  <si>
    <t xml:space="preserve">Охрана семьи и детства 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</si>
  <si>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</si>
  <si>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</si>
  <si>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</si>
  <si>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</si>
  <si>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</si>
  <si>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</si>
  <si>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</si>
  <si>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</si>
  <si>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</si>
  <si>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</si>
  <si>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</si>
  <si>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</si>
  <si>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</si>
  <si>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</si>
  <si>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</si>
  <si>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</si>
  <si>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</si>
  <si>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</si>
  <si>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Исполнено за 1 квартал 2024 года</t>
  </si>
  <si>
    <t>Сведения об исполнении расходов бюджета Валуйского городского округа за 1 квартал 2025 года в сравнении с  запланированными значениями на соответствующий период и с соответствующим периодом 2024 года</t>
  </si>
  <si>
    <t>Утвержденные бюджетные назначения на 2025 год, тыс. руб.</t>
  </si>
  <si>
    <t>Исполнено за 1 квартал 2025 года</t>
  </si>
  <si>
    <t>Темп роста 2025 года к 2024году, %</t>
  </si>
  <si>
    <t>1102</t>
  </si>
  <si>
    <t>Массовый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</si>
</sst>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#\ ##0.0"/>
    <numFmt numFmtId="166" formatCode="0.0"/>
  </numFmts>
  <fonts count="9">
    <font>
      <sz val="11"/>
      <color rgb="FF000000"/>
      <name val="Calibri"/>
      <charset val="13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 applyFont="1" applyFill="1" applyBorder="1"/>
    <xf numFmtId="166" fontId="2" fillId="0" borderId="2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left" vertical="center" wrapText="1" readingOrder="1"/>
    </xf>
    <xf numFmtId="165" fontId="6" fillId="3" borderId="2" xfId="0" applyNumberFormat="1" applyFont="1" applyFill="1" applyBorder="1" applyAlignment="1">
      <alignment horizontal="center" vertical="distributed" wrapText="1"/>
    </xf>
    <xf numFmtId="166" fontId="4" fillId="2" borderId="2" xfId="1" applyNumberFormat="1" applyFont="1" applyFill="1" applyBorder="1" applyAlignment="1">
      <alignment horizontal="center" vertical="center" wrapText="1" readingOrder="1"/>
    </xf>
    <xf numFmtId="166" fontId="3" fillId="0" borderId="0" xfId="0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distributed" wrapText="1"/>
    </xf>
    <xf numFmtId="166" fontId="6" fillId="6" borderId="2" xfId="0" applyNumberFormat="1" applyFont="1" applyFill="1" applyBorder="1" applyAlignment="1">
      <alignment horizontal="left" vertical="center" wrapText="1"/>
    </xf>
    <xf numFmtId="165" fontId="6" fillId="6" borderId="2" xfId="0" applyNumberFormat="1" applyFont="1" applyFill="1" applyBorder="1" applyAlignment="1">
      <alignment horizontal="center" vertical="distributed" wrapText="1"/>
    </xf>
    <xf numFmtId="166" fontId="4" fillId="7" borderId="2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distributed" wrapText="1"/>
    </xf>
    <xf numFmtId="49" fontId="7" fillId="4" borderId="2" xfId="0" applyNumberFormat="1" applyFont="1" applyFill="1" applyBorder="1" applyAlignment="1">
      <alignment horizontal="left" vertical="center" wrapText="1"/>
    </xf>
    <xf numFmtId="165" fontId="7" fillId="4" borderId="2" xfId="0" applyNumberFormat="1" applyFont="1" applyFill="1" applyBorder="1" applyAlignment="1">
      <alignment horizontal="center" vertical="distributed" wrapText="1"/>
    </xf>
    <xf numFmtId="166" fontId="4" fillId="0" borderId="2" xfId="1" applyNumberFormat="1" applyFont="1" applyFill="1" applyBorder="1" applyAlignment="1">
      <alignment horizontal="center" vertical="center" wrapText="1" readingOrder="1"/>
    </xf>
    <xf numFmtId="166" fontId="7" fillId="4" borderId="2" xfId="0" applyNumberFormat="1" applyFont="1" applyFill="1" applyBorder="1" applyAlignment="1">
      <alignment horizontal="left" vertical="center" wrapText="1"/>
    </xf>
    <xf numFmtId="166" fontId="8" fillId="7" borderId="2" xfId="1" applyNumberFormat="1" applyFont="1" applyFill="1" applyBorder="1" applyAlignment="1">
      <alignment horizontal="center" vertical="center" wrapText="1" readingOrder="1"/>
    </xf>
    <xf numFmtId="49" fontId="6" fillId="4" borderId="3" xfId="0" applyNumberFormat="1" applyFont="1" applyFill="1" applyBorder="1" applyAlignment="1">
      <alignment horizontal="center" vertical="distributed" wrapText="1"/>
    </xf>
    <xf numFmtId="49" fontId="6" fillId="6" borderId="2" xfId="0" applyNumberFormat="1" applyFont="1" applyFill="1" applyBorder="1" applyAlignment="1">
      <alignment horizontal="left" vertical="center" wrapText="1"/>
    </xf>
    <xf numFmtId="165" fontId="7" fillId="5" borderId="2" xfId="0" applyNumberFormat="1" applyFont="1" applyFill="1" applyBorder="1" applyAlignment="1">
      <alignment horizontal="center" vertical="distributed" wrapText="1"/>
    </xf>
    <xf numFmtId="166" fontId="5" fillId="7" borderId="2" xfId="1" applyNumberFormat="1" applyFont="1" applyFill="1" applyBorder="1" applyAlignment="1">
      <alignment horizontal="center" vertical="center" wrapText="1" readingOrder="1"/>
    </xf>
    <xf numFmtId="166" fontId="4" fillId="8" borderId="2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zoomScale="90" zoomScaleNormal="90" zoomScaleSheetLayoutView="95" workbookViewId="0">
      <selection activeCell="E58" sqref="E58:E59"/>
    </sheetView>
  </sheetViews>
  <sheetFormatPr defaultColWidth="9" defaultRowHeight="15"/>
  <cols>
    <col min="1" max="1" width="8.28515625" style="2" customWidth="1"/>
    <col min="2" max="2" width="62" style="3" customWidth="1"/>
    <col min="3" max="4" width="17.85546875" style="2" customWidth="1"/>
    <col min="5" max="5" width="19.140625" style="2" customWidth="1"/>
    <col min="6" max="7" width="18.7109375" style="2" customWidth="1"/>
    <col min="8" max="16383" width="9.140625" style="2"/>
    <col min="16384" max="16384" width="9" style="2"/>
  </cols>
  <sheetData>
    <row r="1" spans="1:8" ht="0.95" customHeight="1"/>
    <row r="2" spans="1:8" ht="39.75" customHeight="1">
      <c r="A2" s="27" t="s">
        <v>115</v>
      </c>
      <c r="B2" s="27"/>
      <c r="C2" s="27"/>
      <c r="D2" s="27"/>
      <c r="E2" s="27"/>
      <c r="F2" s="27"/>
      <c r="G2" s="27"/>
    </row>
    <row r="3" spans="1:8" ht="77.25" customHeight="1">
      <c r="A3" s="4" t="s">
        <v>0</v>
      </c>
      <c r="B3" s="5" t="s">
        <v>1</v>
      </c>
      <c r="C3" s="4" t="s">
        <v>116</v>
      </c>
      <c r="D3" s="4" t="s">
        <v>117</v>
      </c>
      <c r="E3" s="5" t="s">
        <v>2</v>
      </c>
      <c r="F3" s="5" t="s">
        <v>114</v>
      </c>
      <c r="G3" s="5" t="s">
        <v>118</v>
      </c>
    </row>
    <row r="4" spans="1:8" ht="50.1" customHeight="1">
      <c r="A4" s="6"/>
      <c r="B4" s="7" t="s">
        <v>3</v>
      </c>
      <c r="C4" s="8">
        <f>C5+C12+C18+C26+C31+C34+C43+C46+C52+C56+C59</f>
        <v>4163936.1</v>
      </c>
      <c r="D4" s="8">
        <f>D5+D12+D18+D26+D31+D34+D43+D46+D52+D56</f>
        <v>778545.20000000007</v>
      </c>
      <c r="E4" s="9">
        <f>D4/C4*100</f>
        <v>18.697337838589792</v>
      </c>
      <c r="F4" s="9">
        <f>F5+F12+F18+F26+F31+F34+F43+F46+F52+F56+F59</f>
        <v>649770.10000000009</v>
      </c>
      <c r="G4" s="9">
        <f>D4/F4*100</f>
        <v>119.81856351962024</v>
      </c>
      <c r="H4" s="10"/>
    </row>
    <row r="5" spans="1:8" s="15" customFormat="1" ht="24" customHeight="1">
      <c r="A5" s="11" t="s">
        <v>4</v>
      </c>
      <c r="B5" s="12" t="s">
        <v>5</v>
      </c>
      <c r="C5" s="13">
        <f>C6+C7+C10+C11+C9+C8</f>
        <v>444827.3</v>
      </c>
      <c r="D5" s="13">
        <f>D6+D7+D10+D11+D9+D8</f>
        <v>78239.099999999991</v>
      </c>
      <c r="E5" s="14">
        <f>D5/C5*100</f>
        <v>17.588646200446778</v>
      </c>
      <c r="F5" s="14">
        <f>F6+F7+F8+F9+F10+F11</f>
        <v>73184.3</v>
      </c>
      <c r="G5" s="14">
        <f t="shared" ref="G5:G45" si="0">D5/F5*100</f>
        <v>106.90694588866737</v>
      </c>
    </row>
    <row r="6" spans="1:8" ht="63" customHeight="1">
      <c r="A6" s="16" t="s">
        <v>6</v>
      </c>
      <c r="B6" s="17" t="s">
        <v>7</v>
      </c>
      <c r="C6" s="18">
        <v>1888</v>
      </c>
      <c r="D6" s="18">
        <v>423.7</v>
      </c>
      <c r="E6" s="1">
        <f>D6/C6*100</f>
        <v>22.441737288135595</v>
      </c>
      <c r="F6" s="1">
        <v>994.6</v>
      </c>
      <c r="G6" s="19">
        <f t="shared" si="0"/>
        <v>42.600040217172733</v>
      </c>
    </row>
    <row r="7" spans="1:8" ht="57.95" customHeight="1">
      <c r="A7" s="16" t="s">
        <v>8</v>
      </c>
      <c r="B7" s="17" t="s">
        <v>9</v>
      </c>
      <c r="C7" s="18">
        <v>185752.2</v>
      </c>
      <c r="D7" s="18">
        <v>34595.599999999999</v>
      </c>
      <c r="E7" s="1">
        <f t="shared" ref="E7:E45" si="1">D7/C7*100</f>
        <v>18.624597716743057</v>
      </c>
      <c r="F7" s="18">
        <v>28598.2</v>
      </c>
      <c r="G7" s="19">
        <f t="shared" si="0"/>
        <v>120.97124993880732</v>
      </c>
    </row>
    <row r="8" spans="1:8" ht="42" customHeight="1">
      <c r="A8" s="16" t="s">
        <v>10</v>
      </c>
      <c r="B8" s="17" t="s">
        <v>11</v>
      </c>
      <c r="C8" s="18">
        <v>4.5999999999999996</v>
      </c>
      <c r="D8" s="18">
        <v>0</v>
      </c>
      <c r="E8" s="1">
        <f t="shared" si="1"/>
        <v>0</v>
      </c>
      <c r="F8" s="1">
        <v>0</v>
      </c>
      <c r="G8" s="19"/>
    </row>
    <row r="9" spans="1:8" ht="63" customHeight="1">
      <c r="A9" s="16" t="s">
        <v>12</v>
      </c>
      <c r="B9" s="17" t="s">
        <v>13</v>
      </c>
      <c r="C9" s="18">
        <v>38748</v>
      </c>
      <c r="D9" s="18">
        <v>5746.4</v>
      </c>
      <c r="E9" s="1">
        <f t="shared" si="1"/>
        <v>14.830184783730772</v>
      </c>
      <c r="F9" s="18">
        <v>4856.6000000000004</v>
      </c>
      <c r="G9" s="19">
        <f t="shared" si="0"/>
        <v>118.32145945723344</v>
      </c>
    </row>
    <row r="10" spans="1:8" ht="21.75" customHeight="1">
      <c r="A10" s="16" t="s">
        <v>14</v>
      </c>
      <c r="B10" s="20" t="s">
        <v>15</v>
      </c>
      <c r="C10" s="18">
        <v>12737</v>
      </c>
      <c r="D10" s="18">
        <v>0</v>
      </c>
      <c r="E10" s="1">
        <f t="shared" si="1"/>
        <v>0</v>
      </c>
      <c r="F10" s="1">
        <v>0</v>
      </c>
      <c r="G10" s="19"/>
    </row>
    <row r="11" spans="1:8" ht="21.75" customHeight="1">
      <c r="A11" s="16" t="s">
        <v>16</v>
      </c>
      <c r="B11" s="20" t="s">
        <v>17</v>
      </c>
      <c r="C11" s="18">
        <v>205697.5</v>
      </c>
      <c r="D11" s="18">
        <v>37473.4</v>
      </c>
      <c r="E11" s="1">
        <f t="shared" si="1"/>
        <v>18.217722626672664</v>
      </c>
      <c r="F11" s="18">
        <v>38734.9</v>
      </c>
      <c r="G11" s="19">
        <f t="shared" si="0"/>
        <v>96.743247045945651</v>
      </c>
    </row>
    <row r="12" spans="1:8" ht="42.75" customHeight="1">
      <c r="A12" s="11" t="s">
        <v>18</v>
      </c>
      <c r="B12" s="12" t="s">
        <v>19</v>
      </c>
      <c r="C12" s="13">
        <f>C14+C15+C16+C17</f>
        <v>53478.8</v>
      </c>
      <c r="D12" s="13">
        <f>D14+D15+D16+D17</f>
        <v>7730.5</v>
      </c>
      <c r="E12" s="14">
        <f t="shared" si="1"/>
        <v>14.455260776232826</v>
      </c>
      <c r="F12" s="14">
        <f>F14+F15+F16+F17</f>
        <v>9966.5999999999985</v>
      </c>
      <c r="G12" s="14">
        <f t="shared" si="0"/>
        <v>77.564063973672077</v>
      </c>
    </row>
    <row r="13" spans="1:8" ht="1.5" hidden="1" customHeight="1">
      <c r="A13" s="16" t="s">
        <v>20</v>
      </c>
      <c r="B13" s="20" t="s">
        <v>21</v>
      </c>
      <c r="C13" s="18"/>
      <c r="D13" s="18"/>
      <c r="E13" s="1" t="e">
        <f t="shared" si="1"/>
        <v>#DIV/0!</v>
      </c>
      <c r="F13" s="1"/>
      <c r="G13" s="19" t="e">
        <f t="shared" si="0"/>
        <v>#DIV/0!</v>
      </c>
    </row>
    <row r="14" spans="1:8" s="15" customFormat="1" ht="21.75" customHeight="1">
      <c r="A14" s="16" t="s">
        <v>22</v>
      </c>
      <c r="B14" s="20" t="s">
        <v>23</v>
      </c>
      <c r="C14" s="18">
        <v>2569</v>
      </c>
      <c r="D14" s="18">
        <v>606.29999999999995</v>
      </c>
      <c r="E14" s="1">
        <f t="shared" si="1"/>
        <v>23.600622810432075</v>
      </c>
      <c r="F14" s="18">
        <v>527.79999999999995</v>
      </c>
      <c r="G14" s="19">
        <f t="shared" si="0"/>
        <v>114.87305797650625</v>
      </c>
    </row>
    <row r="15" spans="1:8" ht="38.25" customHeight="1">
      <c r="A15" s="16" t="s">
        <v>24</v>
      </c>
      <c r="B15" s="17" t="s">
        <v>25</v>
      </c>
      <c r="C15" s="18">
        <v>17111</v>
      </c>
      <c r="D15" s="18">
        <v>2986.6</v>
      </c>
      <c r="E15" s="1">
        <f t="shared" si="1"/>
        <v>17.454269183566126</v>
      </c>
      <c r="F15" s="1">
        <v>1795.8</v>
      </c>
      <c r="G15" s="19">
        <f t="shared" si="0"/>
        <v>166.31027954115157</v>
      </c>
    </row>
    <row r="16" spans="1:8" ht="21.75" customHeight="1">
      <c r="A16" s="16" t="s">
        <v>26</v>
      </c>
      <c r="B16" s="17" t="s">
        <v>27</v>
      </c>
      <c r="C16" s="18">
        <v>9489.9</v>
      </c>
      <c r="D16" s="18">
        <v>1522.2</v>
      </c>
      <c r="E16" s="1">
        <f t="shared" si="1"/>
        <v>16.040211171877473</v>
      </c>
      <c r="F16" s="18">
        <v>3280.7</v>
      </c>
      <c r="G16" s="19">
        <f t="shared" si="0"/>
        <v>46.398634437772429</v>
      </c>
    </row>
    <row r="17" spans="1:7" s="15" customFormat="1" ht="42" customHeight="1">
      <c r="A17" s="16" t="s">
        <v>28</v>
      </c>
      <c r="B17" s="17" t="s">
        <v>29</v>
      </c>
      <c r="C17" s="18">
        <v>24308.9</v>
      </c>
      <c r="D17" s="18">
        <v>2615.4</v>
      </c>
      <c r="E17" s="1">
        <f t="shared" si="1"/>
        <v>10.759022415658462</v>
      </c>
      <c r="F17" s="18">
        <v>4362.3</v>
      </c>
      <c r="G17" s="19">
        <f t="shared" si="0"/>
        <v>59.95461109964927</v>
      </c>
    </row>
    <row r="18" spans="1:7" ht="22.5" customHeight="1">
      <c r="A18" s="11" t="s">
        <v>30</v>
      </c>
      <c r="B18" s="12" t="s">
        <v>31</v>
      </c>
      <c r="C18" s="13">
        <f>C19+C20+C23+C24+C25</f>
        <v>300171.7</v>
      </c>
      <c r="D18" s="13">
        <f>D19+D20+D23+D24+D25</f>
        <v>32967.800000000003</v>
      </c>
      <c r="E18" s="14">
        <f t="shared" si="1"/>
        <v>10.982980740689413</v>
      </c>
      <c r="F18" s="14">
        <f>F19+F20+F23+F24+F25</f>
        <v>30238.699999999997</v>
      </c>
      <c r="G18" s="14">
        <f t="shared" si="0"/>
        <v>109.02518957494868</v>
      </c>
    </row>
    <row r="19" spans="1:7" ht="22.5" customHeight="1">
      <c r="A19" s="16" t="s">
        <v>32</v>
      </c>
      <c r="B19" s="20" t="s">
        <v>33</v>
      </c>
      <c r="C19" s="18">
        <v>81.5</v>
      </c>
      <c r="D19" s="18">
        <v>0</v>
      </c>
      <c r="E19" s="26">
        <f t="shared" si="1"/>
        <v>0</v>
      </c>
      <c r="F19" s="18">
        <v>0</v>
      </c>
      <c r="G19" s="19" t="e">
        <f t="shared" si="0"/>
        <v>#DIV/0!</v>
      </c>
    </row>
    <row r="20" spans="1:7" ht="29.1" customHeight="1">
      <c r="A20" s="16" t="s">
        <v>34</v>
      </c>
      <c r="B20" s="17" t="s">
        <v>35</v>
      </c>
      <c r="C20" s="18">
        <v>997.8</v>
      </c>
      <c r="D20" s="18">
        <v>136.19999999999999</v>
      </c>
      <c r="E20" s="1">
        <f t="shared" si="1"/>
        <v>13.650030066145519</v>
      </c>
      <c r="F20" s="1">
        <v>69</v>
      </c>
      <c r="G20" s="19">
        <f t="shared" si="0"/>
        <v>197.39130434782609</v>
      </c>
    </row>
    <row r="21" spans="1:7" ht="31.5" hidden="1" customHeight="1">
      <c r="A21" s="16" t="s">
        <v>36</v>
      </c>
      <c r="B21" s="17" t="s">
        <v>37</v>
      </c>
      <c r="C21" s="18"/>
      <c r="D21" s="18"/>
      <c r="E21" s="1" t="e">
        <f t="shared" si="1"/>
        <v>#DIV/0!</v>
      </c>
      <c r="F21" s="1"/>
      <c r="G21" s="19" t="e">
        <f t="shared" si="0"/>
        <v>#DIV/0!</v>
      </c>
    </row>
    <row r="22" spans="1:7" s="15" customFormat="1" ht="19.5" hidden="1" customHeight="1">
      <c r="A22" s="16" t="s">
        <v>38</v>
      </c>
      <c r="B22" s="17" t="s">
        <v>39</v>
      </c>
      <c r="C22" s="18"/>
      <c r="D22" s="18"/>
      <c r="E22" s="1" t="e">
        <f t="shared" si="1"/>
        <v>#DIV/0!</v>
      </c>
      <c r="F22" s="19"/>
      <c r="G22" s="19" t="e">
        <f t="shared" si="0"/>
        <v>#DIV/0!</v>
      </c>
    </row>
    <row r="23" spans="1:7" ht="19.5" customHeight="1">
      <c r="A23" s="16" t="s">
        <v>40</v>
      </c>
      <c r="B23" s="17" t="s">
        <v>41</v>
      </c>
      <c r="C23" s="18">
        <v>10832</v>
      </c>
      <c r="D23" s="18">
        <v>2530.5</v>
      </c>
      <c r="E23" s="1">
        <f t="shared" si="1"/>
        <v>23.361336779911372</v>
      </c>
      <c r="F23" s="18">
        <v>2934</v>
      </c>
      <c r="G23" s="19">
        <f t="shared" si="0"/>
        <v>86.247443762781188</v>
      </c>
    </row>
    <row r="24" spans="1:7" ht="19.5" customHeight="1">
      <c r="A24" s="16" t="s">
        <v>42</v>
      </c>
      <c r="B24" s="17" t="s">
        <v>43</v>
      </c>
      <c r="C24" s="18">
        <v>260908.5</v>
      </c>
      <c r="D24" s="18">
        <v>25778.6</v>
      </c>
      <c r="E24" s="1">
        <f t="shared" si="1"/>
        <v>9.8803220286038975</v>
      </c>
      <c r="F24" s="18">
        <v>25352.6</v>
      </c>
      <c r="G24" s="19">
        <f t="shared" si="0"/>
        <v>101.68030103421346</v>
      </c>
    </row>
    <row r="25" spans="1:7" ht="19.5" customHeight="1">
      <c r="A25" s="16" t="s">
        <v>44</v>
      </c>
      <c r="B25" s="20" t="s">
        <v>45</v>
      </c>
      <c r="C25" s="18">
        <v>27351.9</v>
      </c>
      <c r="D25" s="18">
        <v>4522.5</v>
      </c>
      <c r="E25" s="1">
        <f t="shared" si="1"/>
        <v>16.534500345497023</v>
      </c>
      <c r="F25" s="18">
        <v>1883.1</v>
      </c>
      <c r="G25" s="19">
        <f t="shared" si="0"/>
        <v>240.16249800860282</v>
      </c>
    </row>
    <row r="26" spans="1:7" ht="19.5" customHeight="1">
      <c r="A26" s="11" t="s">
        <v>46</v>
      </c>
      <c r="B26" s="12" t="s">
        <v>47</v>
      </c>
      <c r="C26" s="13">
        <f>C28+C29+C27+C30</f>
        <v>400713.19999999995</v>
      </c>
      <c r="D26" s="13">
        <f>D28+D29+D27+D30</f>
        <v>45082.9</v>
      </c>
      <c r="E26" s="14">
        <f t="shared" si="1"/>
        <v>11.250665064190549</v>
      </c>
      <c r="F26" s="14">
        <f>F27+F29+F30</f>
        <v>43987.4</v>
      </c>
      <c r="G26" s="14">
        <f t="shared" si="0"/>
        <v>102.49048591187477</v>
      </c>
    </row>
    <row r="27" spans="1:7" ht="19.5" customHeight="1">
      <c r="A27" s="16" t="s">
        <v>48</v>
      </c>
      <c r="B27" s="20" t="s">
        <v>49</v>
      </c>
      <c r="C27" s="18">
        <v>4270.8</v>
      </c>
      <c r="D27" s="18">
        <v>566.70000000000005</v>
      </c>
      <c r="E27" s="1">
        <f t="shared" si="1"/>
        <v>13.269176735037933</v>
      </c>
      <c r="F27" s="18">
        <v>1151.3</v>
      </c>
      <c r="G27" s="19">
        <f t="shared" si="0"/>
        <v>49.22261791018849</v>
      </c>
    </row>
    <row r="28" spans="1:7" ht="19.5" hidden="1" customHeight="1">
      <c r="A28" s="16" t="s">
        <v>50</v>
      </c>
      <c r="B28" s="20" t="s">
        <v>51</v>
      </c>
      <c r="C28" s="18"/>
      <c r="D28" s="18"/>
      <c r="E28" s="1" t="e">
        <f t="shared" si="1"/>
        <v>#DIV/0!</v>
      </c>
      <c r="F28" s="1"/>
      <c r="G28" s="19" t="e">
        <f t="shared" si="0"/>
        <v>#DIV/0!</v>
      </c>
    </row>
    <row r="29" spans="1:7" ht="19.5" customHeight="1">
      <c r="A29" s="16" t="s">
        <v>52</v>
      </c>
      <c r="B29" s="20" t="s">
        <v>53</v>
      </c>
      <c r="C29" s="18">
        <v>147049.9</v>
      </c>
      <c r="D29" s="18">
        <v>18584.5</v>
      </c>
      <c r="E29" s="1">
        <f t="shared" si="1"/>
        <v>12.638226887607541</v>
      </c>
      <c r="F29" s="18">
        <v>16307.4</v>
      </c>
      <c r="G29" s="19">
        <f t="shared" si="0"/>
        <v>113.96359934753548</v>
      </c>
    </row>
    <row r="30" spans="1:7" ht="19.5" customHeight="1">
      <c r="A30" s="16" t="s">
        <v>54</v>
      </c>
      <c r="B30" s="17" t="s">
        <v>55</v>
      </c>
      <c r="C30" s="18">
        <v>249392.5</v>
      </c>
      <c r="D30" s="18">
        <v>25931.7</v>
      </c>
      <c r="E30" s="1">
        <f t="shared" si="1"/>
        <v>10.397947011237306</v>
      </c>
      <c r="F30" s="18">
        <v>26528.7</v>
      </c>
      <c r="G30" s="19">
        <f t="shared" si="0"/>
        <v>97.749607029368192</v>
      </c>
    </row>
    <row r="31" spans="1:7" ht="18.95" customHeight="1">
      <c r="A31" s="11" t="s">
        <v>56</v>
      </c>
      <c r="B31" s="12" t="s">
        <v>57</v>
      </c>
      <c r="C31" s="13">
        <f>C32+C33</f>
        <v>1029</v>
      </c>
      <c r="D31" s="13">
        <f>D32+D33</f>
        <v>236.4</v>
      </c>
      <c r="E31" s="14">
        <f t="shared" si="1"/>
        <v>22.973760932944607</v>
      </c>
      <c r="F31" s="21">
        <f>F33</f>
        <v>207.9</v>
      </c>
      <c r="G31" s="14">
        <f t="shared" si="0"/>
        <v>113.70851370851372</v>
      </c>
    </row>
    <row r="32" spans="1:7" s="15" customFormat="1" ht="19.5" hidden="1" customHeight="1">
      <c r="A32" s="22" t="s">
        <v>58</v>
      </c>
      <c r="B32" s="17" t="s">
        <v>59</v>
      </c>
      <c r="C32" s="18"/>
      <c r="D32" s="18"/>
      <c r="E32" s="1" t="e">
        <f t="shared" si="1"/>
        <v>#DIV/0!</v>
      </c>
      <c r="F32" s="19"/>
      <c r="G32" s="19" t="e">
        <f t="shared" si="0"/>
        <v>#DIV/0!</v>
      </c>
    </row>
    <row r="33" spans="1:7" ht="19.5" customHeight="1">
      <c r="A33" s="16" t="s">
        <v>60</v>
      </c>
      <c r="B33" s="20" t="s">
        <v>61</v>
      </c>
      <c r="C33" s="18">
        <v>1029</v>
      </c>
      <c r="D33" s="18">
        <v>236.4</v>
      </c>
      <c r="E33" s="1">
        <f t="shared" si="1"/>
        <v>22.973760932944607</v>
      </c>
      <c r="F33" s="18">
        <v>207.9</v>
      </c>
      <c r="G33" s="19">
        <f t="shared" si="0"/>
        <v>113.70851370851372</v>
      </c>
    </row>
    <row r="34" spans="1:7" ht="19.5" customHeight="1">
      <c r="A34" s="11" t="s">
        <v>62</v>
      </c>
      <c r="B34" s="23" t="s">
        <v>63</v>
      </c>
      <c r="C34" s="13">
        <f>C35+C36+C37+C38+C39+C40+C41+C42</f>
        <v>1827410.2000000002</v>
      </c>
      <c r="D34" s="13">
        <f>D35+D36+D37+D38+D39+D40+D41+D42</f>
        <v>337320.4</v>
      </c>
      <c r="E34" s="14">
        <f t="shared" si="1"/>
        <v>18.458931661867705</v>
      </c>
      <c r="F34" s="14">
        <f>F35+F36+F37+F41+F42</f>
        <v>314036</v>
      </c>
      <c r="G34" s="14">
        <f t="shared" si="0"/>
        <v>107.41456393534502</v>
      </c>
    </row>
    <row r="35" spans="1:7" ht="19.5" customHeight="1">
      <c r="A35" s="16" t="s">
        <v>64</v>
      </c>
      <c r="B35" s="17" t="s">
        <v>65</v>
      </c>
      <c r="C35" s="18">
        <v>514138</v>
      </c>
      <c r="D35" s="18">
        <v>98201.4</v>
      </c>
      <c r="E35" s="1">
        <f t="shared" si="1"/>
        <v>19.100202669322243</v>
      </c>
      <c r="F35" s="18">
        <v>86317.2</v>
      </c>
      <c r="G35" s="19">
        <f t="shared" si="0"/>
        <v>113.76805549762967</v>
      </c>
    </row>
    <row r="36" spans="1:7" ht="19.5" customHeight="1">
      <c r="A36" s="16" t="s">
        <v>66</v>
      </c>
      <c r="B36" s="17" t="s">
        <v>67</v>
      </c>
      <c r="C36" s="18">
        <v>1080826.3</v>
      </c>
      <c r="D36" s="18">
        <v>203022.6</v>
      </c>
      <c r="E36" s="1">
        <f t="shared" si="1"/>
        <v>18.784017376335125</v>
      </c>
      <c r="F36" s="18">
        <v>185962.3</v>
      </c>
      <c r="G36" s="19">
        <f t="shared" si="0"/>
        <v>109.17406377529211</v>
      </c>
    </row>
    <row r="37" spans="1:7" s="15" customFormat="1" ht="18" customHeight="1">
      <c r="A37" s="16" t="s">
        <v>68</v>
      </c>
      <c r="B37" s="17" t="s">
        <v>69</v>
      </c>
      <c r="C37" s="18">
        <v>137778</v>
      </c>
      <c r="D37" s="18">
        <v>22160.3</v>
      </c>
      <c r="E37" s="1">
        <f t="shared" si="1"/>
        <v>16.084062767640699</v>
      </c>
      <c r="F37" s="18">
        <v>28492.3</v>
      </c>
      <c r="G37" s="19">
        <f t="shared" si="0"/>
        <v>77.776451883491333</v>
      </c>
    </row>
    <row r="38" spans="1:7" ht="19.5" hidden="1" customHeight="1">
      <c r="A38" s="16" t="s">
        <v>70</v>
      </c>
      <c r="B38" s="17" t="s">
        <v>71</v>
      </c>
      <c r="C38" s="18"/>
      <c r="D38" s="24"/>
      <c r="E38" s="1" t="e">
        <f t="shared" si="1"/>
        <v>#DIV/0!</v>
      </c>
      <c r="F38" s="1"/>
      <c r="G38" s="19" t="e">
        <f t="shared" si="0"/>
        <v>#DIV/0!</v>
      </c>
    </row>
    <row r="39" spans="1:7" ht="31.5" hidden="1">
      <c r="A39" s="16" t="s">
        <v>72</v>
      </c>
      <c r="B39" s="17" t="s">
        <v>73</v>
      </c>
      <c r="C39" s="18"/>
      <c r="D39" s="18"/>
      <c r="E39" s="1" t="e">
        <f t="shared" si="1"/>
        <v>#DIV/0!</v>
      </c>
      <c r="F39" s="1"/>
      <c r="G39" s="19" t="e">
        <f t="shared" si="0"/>
        <v>#DIV/0!</v>
      </c>
    </row>
    <row r="40" spans="1:7" ht="22.5" hidden="1" customHeight="1">
      <c r="A40" s="16" t="s">
        <v>74</v>
      </c>
      <c r="B40" s="17" t="s">
        <v>75</v>
      </c>
      <c r="C40" s="18"/>
      <c r="D40" s="24"/>
      <c r="E40" s="1" t="e">
        <f t="shared" si="1"/>
        <v>#DIV/0!</v>
      </c>
      <c r="F40" s="1"/>
      <c r="G40" s="19" t="e">
        <f t="shared" si="0"/>
        <v>#DIV/0!</v>
      </c>
    </row>
    <row r="41" spans="1:7" s="15" customFormat="1" ht="22.5" customHeight="1">
      <c r="A41" s="16" t="s">
        <v>76</v>
      </c>
      <c r="B41" s="17" t="s">
        <v>77</v>
      </c>
      <c r="C41" s="18">
        <v>3737.6</v>
      </c>
      <c r="D41" s="18">
        <v>497.4</v>
      </c>
      <c r="E41" s="1">
        <f t="shared" si="1"/>
        <v>13.308005136986301</v>
      </c>
      <c r="F41" s="18">
        <v>557.70000000000005</v>
      </c>
      <c r="G41" s="19">
        <f t="shared" si="0"/>
        <v>89.187735341581487</v>
      </c>
    </row>
    <row r="42" spans="1:7" ht="22.5" customHeight="1">
      <c r="A42" s="16" t="s">
        <v>78</v>
      </c>
      <c r="B42" s="17" t="s">
        <v>79</v>
      </c>
      <c r="C42" s="18">
        <v>90930.3</v>
      </c>
      <c r="D42" s="18">
        <v>13438.7</v>
      </c>
      <c r="E42" s="1">
        <f t="shared" si="1"/>
        <v>14.779122030830209</v>
      </c>
      <c r="F42" s="18">
        <v>12706.5</v>
      </c>
      <c r="G42" s="19">
        <f t="shared" si="0"/>
        <v>105.76240506827214</v>
      </c>
    </row>
    <row r="43" spans="1:7" ht="22.5" customHeight="1">
      <c r="A43" s="11" t="s">
        <v>80</v>
      </c>
      <c r="B43" s="23" t="s">
        <v>81</v>
      </c>
      <c r="C43" s="13">
        <f>C44+C45</f>
        <v>353965.7</v>
      </c>
      <c r="D43" s="13">
        <f>D44+D45</f>
        <v>54578.799999999996</v>
      </c>
      <c r="E43" s="14">
        <f t="shared" si="1"/>
        <v>15.419234123532307</v>
      </c>
      <c r="F43" s="25">
        <f>F44+F45</f>
        <v>51054.399999999994</v>
      </c>
      <c r="G43" s="14">
        <f t="shared" si="0"/>
        <v>106.90322479551224</v>
      </c>
    </row>
    <row r="44" spans="1:7" ht="22.5" customHeight="1">
      <c r="A44" s="16" t="s">
        <v>82</v>
      </c>
      <c r="B44" s="17" t="s">
        <v>83</v>
      </c>
      <c r="C44" s="18">
        <v>293869.90000000002</v>
      </c>
      <c r="D44" s="18">
        <v>44953.7</v>
      </c>
      <c r="E44" s="1">
        <f t="shared" si="1"/>
        <v>15.297143395767989</v>
      </c>
      <c r="F44" s="18">
        <v>43155.7</v>
      </c>
      <c r="G44" s="19">
        <f t="shared" si="0"/>
        <v>104.16630943305287</v>
      </c>
    </row>
    <row r="45" spans="1:7" ht="22.5" customHeight="1">
      <c r="A45" s="16" t="s">
        <v>84</v>
      </c>
      <c r="B45" s="17" t="s">
        <v>85</v>
      </c>
      <c r="C45" s="18">
        <v>60095.8</v>
      </c>
      <c r="D45" s="18">
        <v>9625.1</v>
      </c>
      <c r="E45" s="1">
        <f t="shared" si="1"/>
        <v>16.016260703743022</v>
      </c>
      <c r="F45" s="18">
        <v>7898.7</v>
      </c>
      <c r="G45" s="19">
        <f t="shared" si="0"/>
        <v>121.85676123919127</v>
      </c>
    </row>
    <row r="46" spans="1:7" s="15" customFormat="1" ht="19.5" customHeight="1">
      <c r="A46" s="11" t="s">
        <v>86</v>
      </c>
      <c r="B46" s="23" t="s">
        <v>87</v>
      </c>
      <c r="C46" s="13">
        <f>C47+C48+C49+C50+C51</f>
        <v>636053.4</v>
      </c>
      <c r="D46" s="13">
        <f>D47+D48+D49+D50+D51</f>
        <v>194004.00000000003</v>
      </c>
      <c r="E46" s="14">
        <f t="shared" ref="E46:E59" si="2">D46/C46*100</f>
        <v>30.501212634033557</v>
      </c>
      <c r="F46" s="14">
        <f>F47+F48+F49+F50+F51</f>
        <v>103289.7</v>
      </c>
      <c r="G46" s="14">
        <f t="shared" ref="G46:G58" si="3">D46/F46*100</f>
        <v>187.8251171220364</v>
      </c>
    </row>
    <row r="47" spans="1:7" ht="19.5" customHeight="1">
      <c r="A47" s="16" t="s">
        <v>88</v>
      </c>
      <c r="B47" s="17" t="s">
        <v>89</v>
      </c>
      <c r="C47" s="18">
        <v>13278.5</v>
      </c>
      <c r="D47" s="18">
        <v>2828.5</v>
      </c>
      <c r="E47" s="1">
        <f t="shared" si="2"/>
        <v>21.301351809315811</v>
      </c>
      <c r="F47" s="18">
        <v>2864.3</v>
      </c>
      <c r="G47" s="19">
        <f t="shared" si="3"/>
        <v>98.750130922040285</v>
      </c>
    </row>
    <row r="48" spans="1:7" ht="19.5" customHeight="1">
      <c r="A48" s="16" t="s">
        <v>90</v>
      </c>
      <c r="B48" s="17" t="s">
        <v>91</v>
      </c>
      <c r="C48" s="18">
        <v>124333.9</v>
      </c>
      <c r="D48" s="18">
        <v>21419.200000000001</v>
      </c>
      <c r="E48" s="1">
        <f t="shared" si="2"/>
        <v>17.227160090691278</v>
      </c>
      <c r="F48" s="18">
        <v>18884.7</v>
      </c>
      <c r="G48" s="19">
        <f t="shared" si="3"/>
        <v>113.42091746228429</v>
      </c>
    </row>
    <row r="49" spans="1:7" s="15" customFormat="1" ht="19.5" customHeight="1">
      <c r="A49" s="16" t="s">
        <v>92</v>
      </c>
      <c r="B49" s="17" t="s">
        <v>93</v>
      </c>
      <c r="C49" s="18">
        <v>362321.3</v>
      </c>
      <c r="D49" s="18">
        <v>149784.20000000001</v>
      </c>
      <c r="E49" s="1">
        <f t="shared" si="2"/>
        <v>41.340158583003543</v>
      </c>
      <c r="F49" s="18">
        <v>59261.1</v>
      </c>
      <c r="G49" s="19">
        <f t="shared" si="3"/>
        <v>252.75298636036121</v>
      </c>
    </row>
    <row r="50" spans="1:7" ht="19.5" customHeight="1">
      <c r="A50" s="16" t="s">
        <v>94</v>
      </c>
      <c r="B50" s="17" t="s">
        <v>95</v>
      </c>
      <c r="C50" s="18">
        <v>98103.3</v>
      </c>
      <c r="D50" s="18">
        <v>12174.4</v>
      </c>
      <c r="E50" s="1">
        <f t="shared" si="2"/>
        <v>12.409776225672326</v>
      </c>
      <c r="F50" s="18">
        <v>16427.7</v>
      </c>
      <c r="G50" s="19">
        <f t="shared" si="3"/>
        <v>74.108974476037417</v>
      </c>
    </row>
    <row r="51" spans="1:7" ht="19.5" customHeight="1">
      <c r="A51" s="16" t="s">
        <v>96</v>
      </c>
      <c r="B51" s="17" t="s">
        <v>97</v>
      </c>
      <c r="C51" s="18">
        <v>38016.400000000001</v>
      </c>
      <c r="D51" s="18">
        <v>7797.7</v>
      </c>
      <c r="E51" s="1">
        <f t="shared" si="2"/>
        <v>20.511410864784672</v>
      </c>
      <c r="F51" s="18">
        <v>5851.9</v>
      </c>
      <c r="G51" s="19">
        <f t="shared" si="3"/>
        <v>133.25073907619748</v>
      </c>
    </row>
    <row r="52" spans="1:7" ht="19.5" customHeight="1">
      <c r="A52" s="11" t="s">
        <v>98</v>
      </c>
      <c r="B52" s="23" t="s">
        <v>99</v>
      </c>
      <c r="C52" s="13">
        <f>C53+C55+C54</f>
        <v>144929.79999999999</v>
      </c>
      <c r="D52" s="13">
        <f>D53+D55+D54</f>
        <v>27955.5</v>
      </c>
      <c r="E52" s="14">
        <f t="shared" si="2"/>
        <v>19.288993705918315</v>
      </c>
      <c r="F52" s="14">
        <f>F53+F55+F54</f>
        <v>23568.800000000003</v>
      </c>
      <c r="G52" s="14">
        <f t="shared" si="3"/>
        <v>118.61231797970196</v>
      </c>
    </row>
    <row r="53" spans="1:7" ht="19.5" customHeight="1">
      <c r="A53" s="16" t="s">
        <v>100</v>
      </c>
      <c r="B53" s="17" t="s">
        <v>101</v>
      </c>
      <c r="C53" s="18">
        <v>98972.5</v>
      </c>
      <c r="D53" s="18">
        <v>20806.599999999999</v>
      </c>
      <c r="E53" s="1">
        <f t="shared" si="2"/>
        <v>21.02260728990376</v>
      </c>
      <c r="F53" s="18">
        <v>19839.400000000001</v>
      </c>
      <c r="G53" s="19">
        <f t="shared" si="3"/>
        <v>104.87514743389414</v>
      </c>
    </row>
    <row r="54" spans="1:7" ht="19.5" customHeight="1">
      <c r="A54" s="16" t="s">
        <v>119</v>
      </c>
      <c r="B54" s="17" t="s">
        <v>120</v>
      </c>
      <c r="C54" s="18">
        <v>17551.900000000001</v>
      </c>
      <c r="D54" s="18">
        <v>0</v>
      </c>
      <c r="E54" s="1">
        <f t="shared" si="2"/>
        <v>0</v>
      </c>
      <c r="F54" s="18">
        <v>0</v>
      </c>
      <c r="G54" s="19" t="e">
        <f t="shared" si="3"/>
        <v>#DIV/0!</v>
      </c>
    </row>
    <row r="55" spans="1:7" ht="20.25" customHeight="1">
      <c r="A55" s="16" t="s">
        <v>102</v>
      </c>
      <c r="B55" s="17" t="s">
        <v>103</v>
      </c>
      <c r="C55" s="18">
        <v>28405.4</v>
      </c>
      <c r="D55" s="18">
        <v>7148.9</v>
      </c>
      <c r="E55" s="1">
        <f t="shared" si="2"/>
        <v>25.167397748315455</v>
      </c>
      <c r="F55" s="18">
        <v>3729.4</v>
      </c>
      <c r="G55" s="19">
        <f t="shared" si="3"/>
        <v>191.69035233549633</v>
      </c>
    </row>
    <row r="56" spans="1:7" s="15" customFormat="1" ht="20.25" customHeight="1">
      <c r="A56" s="11" t="s">
        <v>104</v>
      </c>
      <c r="B56" s="23" t="s">
        <v>105</v>
      </c>
      <c r="C56" s="13">
        <f>C58+C57</f>
        <v>1357</v>
      </c>
      <c r="D56" s="13">
        <f>D58+D57</f>
        <v>429.8</v>
      </c>
      <c r="E56" s="14">
        <f t="shared" si="2"/>
        <v>31.67280766396463</v>
      </c>
      <c r="F56" s="14">
        <f>F58</f>
        <v>236.3</v>
      </c>
      <c r="G56" s="14">
        <f t="shared" si="3"/>
        <v>181.88743123148538</v>
      </c>
    </row>
    <row r="57" spans="1:7" ht="20.25" hidden="1" customHeight="1">
      <c r="A57" s="16" t="s">
        <v>106</v>
      </c>
      <c r="B57" s="17" t="s">
        <v>107</v>
      </c>
      <c r="C57" s="18"/>
      <c r="D57" s="18"/>
      <c r="E57" s="1" t="e">
        <f t="shared" si="2"/>
        <v>#DIV/0!</v>
      </c>
      <c r="F57" s="1"/>
      <c r="G57" s="19" t="e">
        <f t="shared" si="3"/>
        <v>#DIV/0!</v>
      </c>
    </row>
    <row r="58" spans="1:7" ht="20.25" customHeight="1">
      <c r="A58" s="16" t="s">
        <v>108</v>
      </c>
      <c r="B58" s="17" t="s">
        <v>109</v>
      </c>
      <c r="C58" s="18">
        <v>1357</v>
      </c>
      <c r="D58" s="18">
        <v>429.8</v>
      </c>
      <c r="E58" s="1">
        <f t="shared" si="2"/>
        <v>31.67280766396463</v>
      </c>
      <c r="F58" s="18">
        <v>236.3</v>
      </c>
      <c r="G58" s="19">
        <f t="shared" si="3"/>
        <v>181.88743123148538</v>
      </c>
    </row>
    <row r="59" spans="1:7" ht="20.25" customHeight="1">
      <c r="A59" s="11" t="s">
        <v>110</v>
      </c>
      <c r="B59" s="23" t="s">
        <v>111</v>
      </c>
      <c r="C59" s="13">
        <f>C60</f>
        <v>0</v>
      </c>
      <c r="D59" s="13">
        <f>D60</f>
        <v>0</v>
      </c>
      <c r="E59" s="1" t="e">
        <f t="shared" si="2"/>
        <v>#DIV/0!</v>
      </c>
      <c r="F59" s="14">
        <f>F60</f>
        <v>0</v>
      </c>
      <c r="G59" s="14">
        <v>0</v>
      </c>
    </row>
    <row r="60" spans="1:7" ht="38.25" customHeight="1">
      <c r="A60" s="16" t="s">
        <v>112</v>
      </c>
      <c r="B60" s="17" t="s">
        <v>113</v>
      </c>
      <c r="C60" s="18">
        <v>0</v>
      </c>
      <c r="D60" s="18">
        <v>0</v>
      </c>
      <c r="E60" s="1" t="e">
        <f>D60/C60*100</f>
        <v>#DIV/0!</v>
      </c>
      <c r="F60" s="18">
        <v>0</v>
      </c>
      <c r="G60" s="19">
        <v>0</v>
      </c>
    </row>
  </sheetData>
  <mergeCells count="1">
    <mergeCell ref="A2:G2"/>
  </mergeCells>
  <pageMargins left="0.98425196850393704" right="0.39370078740157499" top="0.39370078740157499" bottom="0.39370078740157499" header="0.196850393700787" footer="0.196850393700787"/>
  <pageSetup paperSize="9" scale="69" fitToHeight="3" orientation="portrait" r:id="rId1"/>
  <headerFooter alignWithMargins="0">
    <oddFooter>&amp;L&amp;"Arial,Regular"&amp;8 - 2 -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Чернышова Наталья Сергеевна</dc:creator>
  <cp:lastModifiedBy>Бюджет7</cp:lastModifiedBy>
  <cp:lastPrinted>2022-11-07T16:50:00Z</cp:lastPrinted>
  <dcterms:created xsi:type="dcterms:W3CDTF">2022-10-17T11:45:00Z</dcterms:created>
  <dcterms:modified xsi:type="dcterms:W3CDTF">2025-05-27T09:38:16Z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C6838BD89C8D4D729D1D79DA3A4F2558</vt:lpwstr>
  </property>
  <property fmtid="{D5CDD505-2E9C-101B-9397-08002B2CF9AE}" pid="3" name="KSOProductBuildVer">
    <vt:lpwstr>1049-12.2.0.13201</vt:lpwstr>
  </property>
</Properties>
</file>